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652" firstSheet="3" activeTab="4"/>
  </bookViews>
  <sheets>
    <sheet name="02 (bỏ)" sheetId="1" state="hidden" r:id="rId1"/>
    <sheet name="03 (bỏ)" sheetId="2" state="hidden" r:id="rId2"/>
    <sheet name="04 (bỏ)" sheetId="3" state="hidden" r:id="rId3"/>
    <sheet name="04" sheetId="4" r:id="rId4"/>
    <sheet name="05" sheetId="5" r:id="rId5"/>
    <sheet name="05 (bỏ)" sheetId="6" state="hidden" r:id="rId6"/>
  </sheets>
  <definedNames>
    <definedName name="_xlnm.Print_Area" localSheetId="0">'02 (bỏ)'!$A$1:$V$39</definedName>
    <definedName name="_xlnm.Print_Area" localSheetId="1">'03 (bỏ)'!$A$1:$V$24</definedName>
    <definedName name="_xlnm.Print_Area" localSheetId="3">'04'!$A$1:$U$72</definedName>
    <definedName name="_xlnm.Print_Area" localSheetId="2">'04 (bỏ)'!$A$1:$U$23</definedName>
    <definedName name="_xlnm.Print_Area" localSheetId="5">'05 (bỏ)'!$A$1:$V$23</definedName>
    <definedName name="_xlnm.Print_Titles" localSheetId="5">'05 (bỏ)'!$2:$7</definedName>
  </definedNames>
  <calcPr fullCalcOnLoad="1"/>
</workbook>
</file>

<file path=xl/sharedStrings.xml><?xml version="1.0" encoding="utf-8"?>
<sst xmlns="http://schemas.openxmlformats.org/spreadsheetml/2006/main" count="688" uniqueCount="218">
  <si>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</si>
  <si>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</si>
  <si>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</si>
  <si>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</si>
  <si>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</si>
  <si>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</si>
  <si>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</si>
  <si>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</si>
  <si>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</si>
  <si>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</si>
  <si>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</si>
  <si>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</si>
  <si>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</si>
  <si>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</si>
  <si>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</si>
  <si>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</si>
  <si>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</si>
  <si>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</si>
  <si>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</si>
  <si>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</si>
  <si>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</si>
  <si>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</si>
  <si>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</si>
  <si>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</si>
  <si>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</si>
  <si>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</si>
  <si>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</si>
  <si>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</si>
  <si>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</si>
  <si>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</si>
  <si>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</si>
  <si>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</si>
  <si>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</si>
  <si>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</si>
  <si>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</si>
  <si>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</si>
  <si>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</si>
  <si>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</si>
  <si>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</si>
  <si>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1.3</t>
  </si>
  <si>
    <t>Đang thi hành</t>
  </si>
  <si>
    <t>1.4</t>
  </si>
  <si>
    <t>1.5</t>
  </si>
  <si>
    <t>Trường hợp khác</t>
  </si>
  <si>
    <t>3.1</t>
  </si>
  <si>
    <t>3.2</t>
  </si>
  <si>
    <t>4.1</t>
  </si>
  <si>
    <t>4.2</t>
  </si>
  <si>
    <t>5.2</t>
  </si>
  <si>
    <t>5.3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</si>
  <si>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</si>
  <si>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</si>
  <si>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</si>
  <si>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</si>
  <si>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</si>
  <si>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</si>
  <si>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</si>
  <si>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</si>
  <si>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</si>
  <si>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</si>
  <si>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</si>
  <si>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>5.1</t>
  </si>
  <si>
    <t>1.6</t>
  </si>
  <si>
    <t>1.7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</si>
  <si>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</si>
  <si>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</si>
  <si>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</si>
  <si>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</si>
  <si>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3.3</t>
  </si>
  <si>
    <t>3.4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</si>
  <si>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</si>
  <si>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</si>
  <si>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</si>
  <si>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</si>
  <si>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</si>
  <si>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</si>
  <si>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</si>
  <si>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</si>
  <si>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</si>
  <si>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</si>
  <si>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</si>
  <si>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</si>
  <si>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</si>
  <si>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2.3</t>
  </si>
  <si>
    <t>5.4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</si>
  <si>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</si>
  <si>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</si>
  <si>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</si>
  <si>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</si>
  <si>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</si>
  <si>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</si>
  <si>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</si>
  <si>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</si>
  <si>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</si>
  <si>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</si>
  <si>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</si>
  <si>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</si>
  <si>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</si>
  <si>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</si>
  <si>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</si>
  <si>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</si>
  <si>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</si>
  <si>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</si>
  <si>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</si>
  <si>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</si>
  <si>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</si>
  <si>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</si>
  <si>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</si>
  <si>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</si>
  <si>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</si>
  <si>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</si>
  <si>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</si>
  <si>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</si>
  <si>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</si>
  <si>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</si>
  <si>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</si>
  <si>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</si>
  <si>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</si>
  <si>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</si>
  <si>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</si>
  <si>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</si>
  <si>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</si>
  <si>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</si>
  <si>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</si>
  <si>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</si>
  <si>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</si>
  <si>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</si>
  <si>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</si>
  <si>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</si>
  <si>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2.4</t>
  </si>
  <si>
    <t>4.3</t>
  </si>
  <si>
    <t>6.1</t>
  </si>
  <si>
    <t>6.2</t>
  </si>
  <si>
    <t>7.1</t>
  </si>
  <si>
    <t>7.2</t>
  </si>
  <si>
    <t>8.1</t>
  </si>
  <si>
    <t>8.2</t>
  </si>
  <si>
    <t>9.1</t>
  </si>
  <si>
    <t>9.2</t>
  </si>
  <si>
    <t>Đào Duy Niên</t>
  </si>
  <si>
    <t>Nguyễn Văn Viện</t>
  </si>
  <si>
    <t>Vương Anh Tân</t>
  </si>
  <si>
    <t>Đỗ Tuấn Hải</t>
  </si>
  <si>
    <t>Hà Đình Viên</t>
  </si>
  <si>
    <t>Trần Thị Kim Thu</t>
  </si>
  <si>
    <t>Hoàng Long Sơn</t>
  </si>
  <si>
    <t>Bùi Quốc Tuấn</t>
  </si>
  <si>
    <t>Nguyễn Huy Toán</t>
  </si>
  <si>
    <t>Trịnh Minh Thuận</t>
  </si>
  <si>
    <t>Trần Thị Hoa</t>
  </si>
  <si>
    <t>Nguyễn Ngọc Thuận</t>
  </si>
  <si>
    <t>Nguyễn Thành Trung</t>
  </si>
  <si>
    <t>Vũ Thị Thu Thủy</t>
  </si>
  <si>
    <t>Đỗ Minh Quang</t>
  </si>
  <si>
    <t>Chi cục THADS thành phố Yên Bái</t>
  </si>
  <si>
    <t>Chi cục THA Yên Bình</t>
  </si>
  <si>
    <t xml:space="preserve"> Nguyễn Xuân Chỉnh</t>
  </si>
  <si>
    <t>Vũ Quốc Hưng</t>
  </si>
  <si>
    <t>Nguyễn Xuân Thịnh</t>
  </si>
  <si>
    <t>Chi cục THA TP Yên Bái</t>
  </si>
  <si>
    <t>Chi cục THA Văn Chấn</t>
  </si>
  <si>
    <t>Hoàng Thị Hường</t>
  </si>
  <si>
    <t>Đinh Trung Lực</t>
  </si>
  <si>
    <t>Bùi Sỹ Hiển</t>
  </si>
  <si>
    <t>Chi cục THA Trạm Tấu</t>
  </si>
  <si>
    <t>Chi cục THA Mù Cang Chải</t>
  </si>
  <si>
    <t>Chi cục THA Văn Yên</t>
  </si>
  <si>
    <t>Chi cục THA Trấn Yên</t>
  </si>
  <si>
    <t>Chi cục THA Lục Yên</t>
  </si>
  <si>
    <t>Chi cục THA thị xã Nghĩa Lộ</t>
  </si>
  <si>
    <t xml:space="preserve"> Đặng Hồ Phong</t>
  </si>
  <si>
    <t>Vũ Mạnh Cường</t>
  </si>
  <si>
    <t>Đặng Hồ Phong</t>
  </si>
  <si>
    <t>Đỗ Thị Thủy</t>
  </si>
  <si>
    <t xml:space="preserve"> Nguyễn Xuân Thịnh</t>
  </si>
  <si>
    <t>Nguyễn Xuân Tiến</t>
  </si>
  <si>
    <t>Nguyễn Ngọc Quý</t>
  </si>
  <si>
    <t>Vũ Ngọc Dũng</t>
  </si>
  <si>
    <t>6.3</t>
  </si>
  <si>
    <t>Nguyễn Thanh Hà</t>
  </si>
  <si>
    <t>Nông Nghiệp Oanh</t>
  </si>
  <si>
    <t>Hà Chung Kiên</t>
  </si>
  <si>
    <t>Vũ Đức Kiên</t>
  </si>
  <si>
    <t>7.3</t>
  </si>
  <si>
    <t>7.4</t>
  </si>
  <si>
    <t>Lê Tiến Hòa</t>
  </si>
  <si>
    <t>Nguyễn Thị Bến</t>
  </si>
  <si>
    <t>Nguyễn Tuấn Hùng</t>
  </si>
  <si>
    <t>Nguyễn Thị Thu Hoài</t>
  </si>
  <si>
    <t>Vũ Thị Kim Thoa</t>
  </si>
  <si>
    <t>Đơn vị  báo cáo: Cục Thi hành án dân sự tỉnh Yên Bái
Đơn vị nhận báo cáo: Tổng Cục Thi hành án dân sự</t>
  </si>
  <si>
    <t>Nguyễn Thị Mận</t>
  </si>
  <si>
    <t>Nguyễn Huy Hải</t>
  </si>
  <si>
    <t xml:space="preserve">Biểu số: 04/TK-THA
Ban hành theo TT số: 06 /2019/TT-BTP
ngày 21 tháng 11 năm 2019
Ngày nhận báo cáo: </t>
  </si>
  <si>
    <t xml:space="preserve">Biểu số: 05/TK-THA
Ban hành theo TT số: 06/2019/TT-BTP
ngày 21 tháng 11 năm 2019
Ngày nhận báo cáo: </t>
  </si>
  <si>
    <t>Nguyễn Tiến Dũng</t>
  </si>
  <si>
    <t>Trần Thế Hùng</t>
  </si>
  <si>
    <t>1.8</t>
  </si>
  <si>
    <t>6.5</t>
  </si>
  <si>
    <t>Vũ Xuân Nam</t>
  </si>
  <si>
    <t>Trần Thanh Tuấn</t>
  </si>
  <si>
    <t>3.5</t>
  </si>
  <si>
    <t>Nguyễn Phi Hùng</t>
  </si>
  <si>
    <t>Trần Huy Khôi</t>
  </si>
  <si>
    <t>4.4</t>
  </si>
  <si>
    <t>Nguyễn Tuấn Khanh</t>
  </si>
  <si>
    <t>Trần Văn Yên</t>
  </si>
  <si>
    <t>Nguyễn Thị Minh Hải</t>
  </si>
  <si>
    <t>Lê Đức Thái</t>
  </si>
  <si>
    <t>Lưu Thanh Hải</t>
  </si>
  <si>
    <t>KẾT QUẢ THI HÀNH ÁN DÂN SỰ TÍNH BẰNG VIỆC CHIA THEO CƠ QUAN THI HÀNH ÁN DÂN SỰ VÀ CHẤP HÀNH VIÊN
01 tháng/năm 2021</t>
  </si>
  <si>
    <t>Hà Thị Ngọc</t>
  </si>
  <si>
    <t>Phạm Quang Tân</t>
  </si>
  <si>
    <t>9.3</t>
  </si>
  <si>
    <t>KẾT QUẢ THI HÀNH ÁN DÂN SỰ TÍNH BẰNG TIỀN CHIA THEO CƠ QUAN THI HÀNH ÁN DÂN SỰ VÀ CHẤP HÀNH VIÊN
01 tháng/năm 2021</t>
  </si>
  <si>
    <r>
      <t xml:space="preserve">Yên Bái, ngày 03 tháng 10 năm 2020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</si>
  <si>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r>
      <t xml:space="preserve"> Yên Bái , ngày 03  tháng 10 năm 2020
</t>
    </r>
    <r>
      <rPr>
        <b/>
        <sz val="13"/>
        <rFont val="Times New Roman"/>
        <family val="1"/>
      </rPr>
      <t>CỤC TRƯỞNG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>(ký và ghi rõ họ tên)</t>
    </r>
  </si>
  <si>
    <r>
      <t xml:space="preserve"> Yên Bái , ngày 03 tháng 10 năm 2020
</t>
    </r>
    <r>
      <rPr>
        <b/>
        <sz val="13"/>
        <rFont val="Times New Roman"/>
        <family val="1"/>
      </rPr>
      <t>CỤC TRƯỞNG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>(ký và ghi rõ họ tên)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</si>
</sst>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0E+00;&quot;宐&quot;"/>
    <numFmt numFmtId="177" formatCode="0.0000E+00;&quot;羈&quot;"/>
    <numFmt numFmtId="178" formatCode="0.000E+00;&quot;羈&quot;"/>
    <numFmt numFmtId="179" formatCode="0.00E+00;&quot;羈&quot;"/>
    <numFmt numFmtId="180" formatCode="0.0E+00;&quot;羈&quot;"/>
    <numFmt numFmtId="181" formatCode="0.00000E+00;&quot;羈&quot;"/>
    <numFmt numFmtId="182" formatCode="0.000000E+00;&quot;羈&quot;"/>
    <numFmt numFmtId="183" formatCode="0.0000000E+00;&quot;羈&quot;"/>
    <numFmt numFmtId="184" formatCode="0.00000000E+00;&quot;羈&quot;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[$-409]dddd\,\ mmmm\ dd\,\ yyyy"/>
    <numFmt numFmtId="193" formatCode="[$-42A]dd\ mmmm\ yyyy"/>
    <numFmt numFmtId="194" formatCode="[$-42A]h:mm:ss\ AM/PM"/>
    <numFmt numFmtId="195" formatCode="0.0%"/>
    <numFmt numFmtId="196" formatCode="0.0"/>
  </numFmts>
  <fonts count="65"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9" fontId="0" fillId="33" borderId="0" xfId="62" applyFont="1" applyFill="1" applyAlignment="1">
      <alignment/>
    </xf>
    <xf numFmtId="2" fontId="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 horizontal="center"/>
    </xf>
    <xf numFmtId="1" fontId="10" fillId="33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86" fontId="9" fillId="33" borderId="10" xfId="41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86" fontId="9" fillId="33" borderId="10" xfId="41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 applyProtection="1">
      <alignment vertical="center"/>
      <protection/>
    </xf>
    <xf numFmtId="186" fontId="9" fillId="0" borderId="10" xfId="41" applyNumberFormat="1" applyFont="1" applyFill="1" applyBorder="1" applyAlignment="1" applyProtection="1">
      <alignment horizontal="center" vertical="center"/>
      <protection/>
    </xf>
    <xf numFmtId="186" fontId="9" fillId="34" borderId="10" xfId="41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/>
    </xf>
    <xf numFmtId="1" fontId="10" fillId="34" borderId="0" xfId="0" applyNumberFormat="1" applyFont="1" applyFill="1" applyAlignment="1">
      <alignment/>
    </xf>
    <xf numFmtId="1" fontId="10" fillId="34" borderId="0" xfId="0" applyNumberFormat="1" applyFont="1" applyFill="1" applyAlignment="1">
      <alignment horizontal="center"/>
    </xf>
    <xf numFmtId="2" fontId="1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186" fontId="9" fillId="34" borderId="10" xfId="41" applyNumberFormat="1" applyFont="1" applyFill="1" applyBorder="1" applyAlignment="1" applyProtection="1">
      <alignment horizontal="center" vertical="center"/>
      <protection/>
    </xf>
    <xf numFmtId="186" fontId="9" fillId="34" borderId="10" xfId="41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9" fillId="35" borderId="10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>
      <alignment/>
    </xf>
    <xf numFmtId="0" fontId="10" fillId="34" borderId="0" xfId="0" applyNumberFormat="1" applyFont="1" applyFill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2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9" fontId="0" fillId="0" borderId="0" xfId="62" applyFont="1" applyFill="1" applyAlignment="1">
      <alignment horizontal="center" vertical="center"/>
    </xf>
    <xf numFmtId="49" fontId="57" fillId="35" borderId="10" xfId="0" applyNumberFormat="1" applyFont="1" applyFill="1" applyBorder="1" applyAlignment="1" applyProtection="1">
      <alignment horizontal="center" vertical="center"/>
      <protection/>
    </xf>
    <xf numFmtId="49" fontId="57" fillId="35" borderId="10" xfId="0" applyNumberFormat="1" applyFont="1" applyFill="1" applyBorder="1" applyAlignment="1" applyProtection="1">
      <alignment vertical="center"/>
      <protection/>
    </xf>
    <xf numFmtId="49" fontId="58" fillId="33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49" fontId="58" fillId="0" borderId="0" xfId="0" applyNumberFormat="1" applyFont="1" applyFill="1" applyAlignment="1">
      <alignment/>
    </xf>
    <xf numFmtId="10" fontId="59" fillId="0" borderId="10" xfId="41" applyNumberFormat="1" applyFont="1" applyFill="1" applyBorder="1" applyAlignment="1" applyProtection="1">
      <alignment horizontal="center" vertical="center"/>
      <protection/>
    </xf>
    <xf numFmtId="10" fontId="12" fillId="0" borderId="10" xfId="41" applyNumberFormat="1" applyFont="1" applyFill="1" applyBorder="1" applyAlignment="1" applyProtection="1">
      <alignment horizontal="center" vertical="center"/>
      <protection/>
    </xf>
    <xf numFmtId="49" fontId="0" fillId="16" borderId="0" xfId="0" applyNumberFormat="1" applyFont="1" applyFill="1" applyAlignment="1">
      <alignment/>
    </xf>
    <xf numFmtId="49" fontId="1" fillId="16" borderId="0" xfId="0" applyNumberFormat="1" applyFont="1" applyFill="1" applyAlignment="1">
      <alignment/>
    </xf>
    <xf numFmtId="2" fontId="2" fillId="16" borderId="0" xfId="0" applyNumberFormat="1" applyFont="1" applyFill="1" applyBorder="1" applyAlignment="1">
      <alignment/>
    </xf>
    <xf numFmtId="49" fontId="2" fillId="16" borderId="0" xfId="0" applyNumberFormat="1" applyFont="1" applyFill="1" applyAlignment="1">
      <alignment wrapText="1"/>
    </xf>
    <xf numFmtId="49" fontId="10" fillId="16" borderId="0" xfId="0" applyNumberFormat="1" applyFont="1" applyFill="1" applyAlignment="1">
      <alignment/>
    </xf>
    <xf numFmtId="1" fontId="11" fillId="16" borderId="0" xfId="0" applyNumberFormat="1" applyFont="1" applyFill="1" applyAlignment="1">
      <alignment horizontal="center"/>
    </xf>
    <xf numFmtId="1" fontId="10" fillId="16" borderId="0" xfId="0" applyNumberFormat="1" applyFont="1" applyFill="1" applyAlignment="1">
      <alignment/>
    </xf>
    <xf numFmtId="49" fontId="57" fillId="16" borderId="10" xfId="0" applyNumberFormat="1" applyFont="1" applyFill="1" applyBorder="1" applyAlignment="1" applyProtection="1">
      <alignment horizontal="center" vertical="center" wrapText="1"/>
      <protection/>
    </xf>
    <xf numFmtId="49" fontId="58" fillId="16" borderId="0" xfId="0" applyNumberFormat="1" applyFont="1" applyFill="1" applyAlignment="1">
      <alignment/>
    </xf>
    <xf numFmtId="3" fontId="59" fillId="16" borderId="10" xfId="41" applyNumberFormat="1" applyFont="1" applyFill="1" applyBorder="1" applyAlignment="1" applyProtection="1">
      <alignment horizontal="center" vertical="center"/>
      <protection/>
    </xf>
    <xf numFmtId="3" fontId="59" fillId="0" borderId="10" xfId="41" applyNumberFormat="1" applyFont="1" applyFill="1" applyBorder="1" applyAlignment="1" applyProtection="1">
      <alignment horizontal="center" vertical="center"/>
      <protection/>
    </xf>
    <xf numFmtId="3" fontId="12" fillId="0" borderId="10" xfId="41" applyNumberFormat="1" applyFont="1" applyFill="1" applyBorder="1" applyAlignment="1" applyProtection="1">
      <alignment horizontal="center" vertical="center"/>
      <protection/>
    </xf>
    <xf numFmtId="3" fontId="12" fillId="16" borderId="10" xfId="41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vertical="center"/>
      <protection/>
    </xf>
    <xf numFmtId="3" fontId="12" fillId="16" borderId="10" xfId="0" applyNumberFormat="1" applyFont="1" applyFill="1" applyBorder="1" applyAlignment="1">
      <alignment/>
    </xf>
    <xf numFmtId="10" fontId="12" fillId="16" borderId="10" xfId="41" applyNumberFormat="1" applyFont="1" applyFill="1" applyBorder="1" applyAlignment="1" applyProtection="1">
      <alignment horizontal="center" vertical="center"/>
      <protection/>
    </xf>
    <xf numFmtId="3" fontId="0" fillId="16" borderId="0" xfId="0" applyNumberFormat="1" applyFill="1" applyAlignment="1">
      <alignment/>
    </xf>
    <xf numFmtId="49" fontId="57" fillId="16" borderId="10" xfId="0" applyNumberFormat="1" applyFont="1" applyFill="1" applyBorder="1" applyAlignment="1" applyProtection="1">
      <alignment horizontal="center" vertical="center"/>
      <protection/>
    </xf>
    <xf numFmtId="49" fontId="57" fillId="16" borderId="10" xfId="0" applyNumberFormat="1" applyFont="1" applyFill="1" applyBorder="1" applyAlignment="1" applyProtection="1">
      <alignment vertical="center"/>
      <protection/>
    </xf>
    <xf numFmtId="10" fontId="59" fillId="16" borderId="10" xfId="41" applyNumberFormat="1" applyFont="1" applyFill="1" applyBorder="1" applyAlignment="1" applyProtection="1">
      <alignment horizontal="center" vertical="center"/>
      <protection/>
    </xf>
    <xf numFmtId="3" fontId="58" fillId="16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1" fontId="61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/>
    </xf>
    <xf numFmtId="0" fontId="14" fillId="35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vertical="center"/>
      <protection locked="0"/>
    </xf>
    <xf numFmtId="49" fontId="9" fillId="35" borderId="10" xfId="0" applyNumberFormat="1" applyFont="1" applyFill="1" applyBorder="1" applyAlignment="1" applyProtection="1">
      <alignment vertical="center"/>
      <protection locked="0"/>
    </xf>
    <xf numFmtId="49" fontId="9" fillId="35" borderId="10" xfId="0" applyNumberFormat="1" applyFont="1" applyFill="1" applyBorder="1" applyAlignment="1" applyProtection="1">
      <alignment horizontal="center" vertical="center"/>
      <protection locked="0"/>
    </xf>
    <xf numFmtId="49" fontId="9" fillId="35" borderId="10" xfId="0" applyNumberFormat="1" applyFont="1" applyFill="1" applyBorder="1" applyAlignment="1" applyProtection="1">
      <alignment vertical="center"/>
      <protection locked="0"/>
    </xf>
    <xf numFmtId="49" fontId="13" fillId="35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6" fontId="12" fillId="35" borderId="13" xfId="41" applyNumberFormat="1" applyFont="1" applyFill="1" applyBorder="1" applyAlignment="1" applyProtection="1">
      <alignment vertical="center" wrapText="1"/>
      <protection hidden="1"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3" applyFont="1" applyFill="1" applyAlignment="1">
      <alignment horizontal="center" vertical="center"/>
    </xf>
    <xf numFmtId="37" fontId="64" fillId="35" borderId="10" xfId="44" applyNumberFormat="1" applyFont="1" applyFill="1" applyBorder="1" applyAlignment="1" applyProtection="1">
      <alignment horizontal="center" vertical="center"/>
      <protection/>
    </xf>
    <xf numFmtId="37" fontId="64" fillId="16" borderId="10" xfId="44" applyNumberFormat="1" applyFont="1" applyFill="1" applyBorder="1" applyAlignment="1" applyProtection="1">
      <alignment horizontal="center" vertical="center"/>
      <protection/>
    </xf>
    <xf numFmtId="10" fontId="64" fillId="35" borderId="10" xfId="44" applyNumberFormat="1" applyFont="1" applyFill="1" applyBorder="1" applyAlignment="1" applyProtection="1">
      <alignment horizontal="center" vertical="center"/>
      <protection/>
    </xf>
    <xf numFmtId="186" fontId="64" fillId="35" borderId="0" xfId="44" applyNumberFormat="1" applyFont="1" applyFill="1" applyBorder="1" applyAlignment="1" applyProtection="1">
      <alignment horizontal="center" vertical="center"/>
      <protection/>
    </xf>
    <xf numFmtId="37" fontId="57" fillId="16" borderId="10" xfId="44" applyNumberFormat="1" applyFont="1" applyFill="1" applyBorder="1" applyAlignment="1" applyProtection="1">
      <alignment horizontal="center" vertical="center"/>
      <protection/>
    </xf>
    <xf numFmtId="10" fontId="64" fillId="16" borderId="10" xfId="44" applyNumberFormat="1" applyFont="1" applyFill="1" applyBorder="1" applyAlignment="1" applyProtection="1">
      <alignment horizontal="center" vertical="center"/>
      <protection/>
    </xf>
    <xf numFmtId="186" fontId="64" fillId="16" borderId="0" xfId="44" applyNumberFormat="1" applyFont="1" applyFill="1" applyBorder="1" applyAlignment="1" applyProtection="1">
      <alignment horizontal="center" vertical="center"/>
      <protection/>
    </xf>
    <xf numFmtId="186" fontId="9" fillId="35" borderId="10" xfId="44" applyNumberFormat="1" applyFont="1" applyFill="1" applyBorder="1" applyAlignment="1" applyProtection="1">
      <alignment horizontal="center" vertical="center"/>
      <protection locked="0"/>
    </xf>
    <xf numFmtId="10" fontId="9" fillId="35" borderId="10" xfId="44" applyNumberFormat="1" applyFont="1" applyFill="1" applyBorder="1" applyAlignment="1" applyProtection="1">
      <alignment horizontal="center" vertical="center"/>
      <protection/>
    </xf>
    <xf numFmtId="186" fontId="9" fillId="35" borderId="13" xfId="44" applyNumberFormat="1" applyFont="1" applyFill="1" applyBorder="1" applyAlignment="1" applyProtection="1">
      <alignment vertical="center" wrapText="1"/>
      <protection locked="0"/>
    </xf>
    <xf numFmtId="37" fontId="9" fillId="35" borderId="10" xfId="44" applyNumberFormat="1" applyFont="1" applyFill="1" applyBorder="1" applyAlignment="1" applyProtection="1">
      <alignment horizontal="center" vertical="center"/>
      <protection/>
    </xf>
    <xf numFmtId="186" fontId="9" fillId="35" borderId="10" xfId="44" applyNumberFormat="1" applyFont="1" applyFill="1" applyBorder="1" applyAlignment="1" applyProtection="1">
      <alignment horizontal="center"/>
      <protection locked="0"/>
    </xf>
    <xf numFmtId="37" fontId="9" fillId="16" borderId="10" xfId="44" applyNumberFormat="1" applyFont="1" applyFill="1" applyBorder="1" applyAlignment="1" applyProtection="1">
      <alignment horizontal="center" vertical="center"/>
      <protection/>
    </xf>
    <xf numFmtId="10" fontId="9" fillId="16" borderId="10" xfId="44" applyNumberFormat="1" applyFont="1" applyFill="1" applyBorder="1" applyAlignment="1" applyProtection="1">
      <alignment horizontal="center" vertical="center"/>
      <protection/>
    </xf>
    <xf numFmtId="37" fontId="9" fillId="16" borderId="10" xfId="44" applyNumberFormat="1" applyFont="1" applyFill="1" applyBorder="1" applyAlignment="1" applyProtection="1">
      <alignment horizontal="right" vertical="center"/>
      <protection/>
    </xf>
    <xf numFmtId="186" fontId="64" fillId="35" borderId="10" xfId="44" applyNumberFormat="1" applyFont="1" applyFill="1" applyBorder="1" applyAlignment="1" applyProtection="1">
      <alignment horizontal="center" vertical="center"/>
      <protection locked="0"/>
    </xf>
    <xf numFmtId="186" fontId="64" fillId="35" borderId="10" xfId="44" applyNumberFormat="1" applyFont="1" applyFill="1" applyBorder="1" applyAlignment="1" applyProtection="1">
      <alignment horizontal="center"/>
      <protection locked="0"/>
    </xf>
    <xf numFmtId="186" fontId="12" fillId="35" borderId="13" xfId="44" applyNumberFormat="1" applyFont="1" applyFill="1" applyBorder="1" applyAlignment="1" applyProtection="1">
      <alignment vertical="center" wrapText="1"/>
      <protection hidden="1"/>
    </xf>
    <xf numFmtId="3" fontId="12" fillId="0" borderId="10" xfId="44" applyNumberFormat="1" applyFont="1" applyFill="1" applyBorder="1" applyAlignment="1" applyProtection="1">
      <alignment horizontal="center" vertical="center"/>
      <protection/>
    </xf>
    <xf numFmtId="186" fontId="12" fillId="33" borderId="13" xfId="44" applyNumberFormat="1" applyFont="1" applyFill="1" applyBorder="1" applyAlignment="1" applyProtection="1">
      <alignment vertical="center" wrapText="1"/>
      <protection locked="0"/>
    </xf>
    <xf numFmtId="186" fontId="12" fillId="33" borderId="10" xfId="44" applyNumberFormat="1" applyFont="1" applyFill="1" applyBorder="1" applyAlignment="1" applyProtection="1">
      <alignment horizontal="center" vertical="center"/>
      <protection locked="0"/>
    </xf>
    <xf numFmtId="186" fontId="12" fillId="35" borderId="10" xfId="44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/>
      <protection locked="0"/>
    </xf>
    <xf numFmtId="186" fontId="12" fillId="35" borderId="10" xfId="44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 vertical="center"/>
      <protection hidden="1"/>
    </xf>
    <xf numFmtId="186" fontId="12" fillId="35" borderId="10" xfId="41" applyNumberFormat="1" applyFont="1" applyFill="1" applyBorder="1" applyAlignment="1" applyProtection="1">
      <alignment horizontal="center" vertical="center"/>
      <protection locked="0"/>
    </xf>
    <xf numFmtId="186" fontId="9" fillId="35" borderId="10" xfId="44" applyNumberFormat="1" applyFont="1" applyFill="1" applyBorder="1" applyAlignment="1" applyProtection="1">
      <alignment horizontal="center" vertical="center"/>
      <protection hidden="1"/>
    </xf>
    <xf numFmtId="186" fontId="9" fillId="35" borderId="10" xfId="44" applyNumberFormat="1" applyFont="1" applyFill="1" applyBorder="1" applyAlignment="1" applyProtection="1">
      <alignment vertical="center"/>
      <protection locked="0"/>
    </xf>
    <xf numFmtId="37" fontId="9" fillId="35" borderId="10" xfId="44" applyNumberFormat="1" applyFont="1" applyFill="1" applyBorder="1" applyAlignment="1">
      <alignment horizontal="center"/>
    </xf>
    <xf numFmtId="186" fontId="9" fillId="35" borderId="10" xfId="44" applyNumberFormat="1" applyFont="1" applyFill="1" applyBorder="1" applyAlignment="1" applyProtection="1">
      <alignment vertical="center" wrapText="1"/>
      <protection locked="0"/>
    </xf>
    <xf numFmtId="186" fontId="9" fillId="35" borderId="10" xfId="44" applyNumberFormat="1" applyFont="1" applyFill="1" applyBorder="1" applyAlignment="1" applyProtection="1">
      <alignment horizontal="left" vertical="center" wrapText="1"/>
      <protection locked="0"/>
    </xf>
    <xf numFmtId="186" fontId="9" fillId="35" borderId="10" xfId="44" applyNumberFormat="1" applyFont="1" applyFill="1" applyBorder="1" applyAlignment="1" applyProtection="1">
      <alignment horizontal="center" vertical="center" wrapText="1"/>
      <protection locked="0"/>
    </xf>
    <xf numFmtId="186" fontId="9" fillId="35" borderId="10" xfId="44" applyNumberFormat="1" applyFont="1" applyFill="1" applyBorder="1" applyAlignment="1" applyProtection="1">
      <alignment vertical="center"/>
      <protection hidden="1"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34" borderId="19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24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7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 applyProtection="1">
      <alignment horizontal="center" vertical="center" wrapText="1"/>
      <protection/>
    </xf>
    <xf numFmtId="49" fontId="9" fillId="34" borderId="11" xfId="0" applyNumberFormat="1" applyFont="1" applyFill="1" applyBorder="1" applyAlignment="1" applyProtection="1">
      <alignment horizontal="center"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Alignment="1">
      <alignment horizontal="left" vertical="top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6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57" fillId="16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16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2" xfId="0" applyNumberFormat="1" applyFont="1" applyFill="1" applyBorder="1" applyAlignment="1">
      <alignment horizontal="center" vertical="center" wrapText="1"/>
    </xf>
    <xf numFmtId="1" fontId="9" fillId="34" borderId="17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72" t="s">
        <v>115</v>
      </c>
      <c r="B1" s="172"/>
      <c r="C1" s="172"/>
      <c r="D1" s="172"/>
      <c r="E1" s="178" t="s">
        <v>88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6" t="s">
        <v>114</v>
      </c>
      <c r="R1" s="177"/>
      <c r="S1" s="177"/>
      <c r="T1" s="177"/>
      <c r="U1" s="177"/>
      <c r="V1" s="177"/>
    </row>
    <row r="2" spans="1:22" ht="15.75" customHeight="1">
      <c r="A2" s="8"/>
      <c r="B2" s="10"/>
      <c r="C2" s="10"/>
      <c r="D2" s="10"/>
      <c r="E2" s="3"/>
      <c r="F2" s="3"/>
      <c r="G2" s="3"/>
      <c r="H2" s="16"/>
      <c r="I2" s="17">
        <f>COUNTBLANK(E9:V37)</f>
        <v>522</v>
      </c>
      <c r="J2" s="17">
        <f>COUNTA(E9:V37)</f>
        <v>0</v>
      </c>
      <c r="K2" s="17">
        <f>I2+J2</f>
        <v>522</v>
      </c>
      <c r="L2" s="18"/>
      <c r="M2" s="9"/>
      <c r="N2" s="9"/>
      <c r="O2" s="9"/>
      <c r="P2" s="9"/>
      <c r="Q2" s="155" t="s">
        <v>89</v>
      </c>
      <c r="R2" s="155"/>
      <c r="S2" s="155"/>
      <c r="T2" s="155"/>
      <c r="U2" s="155"/>
      <c r="V2" s="155"/>
    </row>
    <row r="3" spans="1:22" s="6" customFormat="1" ht="15.75" customHeight="1">
      <c r="A3" s="162" t="s">
        <v>19</v>
      </c>
      <c r="B3" s="163"/>
      <c r="C3" s="168" t="s">
        <v>98</v>
      </c>
      <c r="D3" s="173" t="s">
        <v>100</v>
      </c>
      <c r="E3" s="152" t="s">
        <v>4</v>
      </c>
      <c r="F3" s="154"/>
      <c r="G3" s="179" t="s">
        <v>34</v>
      </c>
      <c r="H3" s="156" t="s">
        <v>65</v>
      </c>
      <c r="I3" s="186" t="s">
        <v>35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79" t="s">
        <v>77</v>
      </c>
      <c r="V3" s="159" t="s">
        <v>82</v>
      </c>
    </row>
    <row r="4" spans="1:22" s="7" customFormat="1" ht="15.75" customHeight="1">
      <c r="A4" s="164"/>
      <c r="B4" s="165"/>
      <c r="C4" s="169"/>
      <c r="D4" s="174"/>
      <c r="E4" s="173" t="s">
        <v>102</v>
      </c>
      <c r="F4" s="173" t="s">
        <v>59</v>
      </c>
      <c r="G4" s="180"/>
      <c r="H4" s="157"/>
      <c r="I4" s="160" t="s">
        <v>35</v>
      </c>
      <c r="J4" s="152" t="s">
        <v>36</v>
      </c>
      <c r="K4" s="153"/>
      <c r="L4" s="153"/>
      <c r="M4" s="153"/>
      <c r="N4" s="153"/>
      <c r="O4" s="153"/>
      <c r="P4" s="153"/>
      <c r="Q4" s="154"/>
      <c r="R4" s="156" t="s">
        <v>104</v>
      </c>
      <c r="S4" s="160" t="s">
        <v>112</v>
      </c>
      <c r="T4" s="156" t="s">
        <v>64</v>
      </c>
      <c r="U4" s="180"/>
      <c r="V4" s="159"/>
    </row>
    <row r="5" spans="1:22" s="6" customFormat="1" ht="15.75" customHeight="1">
      <c r="A5" s="164"/>
      <c r="B5" s="165"/>
      <c r="C5" s="169"/>
      <c r="D5" s="174"/>
      <c r="E5" s="174"/>
      <c r="F5" s="174"/>
      <c r="G5" s="180"/>
      <c r="H5" s="157"/>
      <c r="I5" s="171"/>
      <c r="J5" s="160" t="s">
        <v>58</v>
      </c>
      <c r="K5" s="152" t="s">
        <v>60</v>
      </c>
      <c r="L5" s="153"/>
      <c r="M5" s="153"/>
      <c r="N5" s="153"/>
      <c r="O5" s="153"/>
      <c r="P5" s="153"/>
      <c r="Q5" s="154"/>
      <c r="R5" s="157"/>
      <c r="S5" s="171"/>
      <c r="T5" s="157"/>
      <c r="U5" s="180"/>
      <c r="V5" s="159"/>
    </row>
    <row r="6" spans="1:22" s="6" customFormat="1" ht="15.75" customHeight="1">
      <c r="A6" s="164"/>
      <c r="B6" s="165"/>
      <c r="C6" s="169"/>
      <c r="D6" s="174"/>
      <c r="E6" s="174"/>
      <c r="F6" s="174"/>
      <c r="G6" s="180"/>
      <c r="H6" s="157"/>
      <c r="I6" s="171"/>
      <c r="J6" s="171"/>
      <c r="K6" s="160" t="s">
        <v>72</v>
      </c>
      <c r="L6" s="152" t="s">
        <v>60</v>
      </c>
      <c r="M6" s="153"/>
      <c r="N6" s="154"/>
      <c r="O6" s="160" t="s">
        <v>40</v>
      </c>
      <c r="P6" s="160" t="s">
        <v>111</v>
      </c>
      <c r="Q6" s="160" t="s">
        <v>43</v>
      </c>
      <c r="R6" s="157"/>
      <c r="S6" s="171"/>
      <c r="T6" s="157"/>
      <c r="U6" s="180"/>
      <c r="V6" s="159"/>
    </row>
    <row r="7" spans="1:22" s="6" customFormat="1" ht="44.25" customHeight="1">
      <c r="A7" s="166"/>
      <c r="B7" s="167"/>
      <c r="C7" s="170"/>
      <c r="D7" s="175"/>
      <c r="E7" s="175"/>
      <c r="F7" s="175"/>
      <c r="G7" s="181"/>
      <c r="H7" s="158"/>
      <c r="I7" s="161"/>
      <c r="J7" s="161"/>
      <c r="K7" s="161"/>
      <c r="L7" s="21" t="s">
        <v>37</v>
      </c>
      <c r="M7" s="21" t="s">
        <v>38</v>
      </c>
      <c r="N7" s="21" t="s">
        <v>50</v>
      </c>
      <c r="O7" s="161"/>
      <c r="P7" s="161"/>
      <c r="Q7" s="161"/>
      <c r="R7" s="158"/>
      <c r="S7" s="161"/>
      <c r="T7" s="158"/>
      <c r="U7" s="181"/>
      <c r="V7" s="159"/>
    </row>
    <row r="8" spans="1:22" ht="14.25" customHeight="1">
      <c r="A8" s="152" t="s">
        <v>3</v>
      </c>
      <c r="B8" s="154"/>
      <c r="C8" s="21" t="s">
        <v>12</v>
      </c>
      <c r="D8" s="21" t="s">
        <v>13</v>
      </c>
      <c r="E8" s="21" t="s">
        <v>18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27</v>
      </c>
      <c r="M8" s="21" t="s">
        <v>28</v>
      </c>
      <c r="N8" s="21" t="s">
        <v>78</v>
      </c>
      <c r="O8" s="21" t="s">
        <v>75</v>
      </c>
      <c r="P8" s="21" t="s">
        <v>79</v>
      </c>
      <c r="Q8" s="21" t="s">
        <v>80</v>
      </c>
      <c r="R8" s="21" t="s">
        <v>81</v>
      </c>
      <c r="S8" s="21" t="s">
        <v>85</v>
      </c>
      <c r="T8" s="21" t="s">
        <v>97</v>
      </c>
      <c r="U8" s="21" t="s">
        <v>99</v>
      </c>
      <c r="V8" s="21" t="s">
        <v>113</v>
      </c>
    </row>
    <row r="9" spans="1:22" ht="14.25" customHeight="1">
      <c r="A9" s="152" t="s">
        <v>10</v>
      </c>
      <c r="B9" s="15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1" t="s">
        <v>0</v>
      </c>
      <c r="B10" s="23" t="s">
        <v>66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12</v>
      </c>
      <c r="B11" s="25" t="s">
        <v>29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13</v>
      </c>
      <c r="B12" s="26" t="s">
        <v>31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18</v>
      </c>
      <c r="B13" s="27" t="s">
        <v>105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20</v>
      </c>
      <c r="B14" s="25" t="s">
        <v>109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21</v>
      </c>
      <c r="B15" s="28" t="s">
        <v>108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22</v>
      </c>
      <c r="B16" s="28" t="s">
        <v>110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23</v>
      </c>
      <c r="B17" s="25" t="s">
        <v>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24</v>
      </c>
      <c r="B18" s="25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25</v>
      </c>
      <c r="B19" s="25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27</v>
      </c>
      <c r="B20" s="25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28</v>
      </c>
      <c r="B21" s="25" t="s">
        <v>107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78</v>
      </c>
      <c r="B22" s="25" t="s">
        <v>106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75</v>
      </c>
      <c r="B23" s="25" t="s">
        <v>76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1" t="s">
        <v>1</v>
      </c>
      <c r="B24" s="23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12</v>
      </c>
      <c r="B25" s="25" t="s">
        <v>29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13</v>
      </c>
      <c r="B26" s="26" t="s">
        <v>31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18</v>
      </c>
      <c r="B27" s="27" t="s">
        <v>105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20</v>
      </c>
      <c r="B28" s="25" t="s">
        <v>109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21</v>
      </c>
      <c r="B29" s="28" t="s">
        <v>108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22</v>
      </c>
      <c r="B30" s="25" t="s">
        <v>95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23</v>
      </c>
      <c r="B31" s="25" t="s">
        <v>96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24</v>
      </c>
      <c r="B32" s="25" t="s">
        <v>30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25</v>
      </c>
      <c r="B33" s="25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27</v>
      </c>
      <c r="B34" s="25" t="s">
        <v>33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28</v>
      </c>
      <c r="B35" s="25" t="s">
        <v>107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78</v>
      </c>
      <c r="B36" s="25" t="s">
        <v>106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75</v>
      </c>
      <c r="B37" s="25" t="s">
        <v>76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82" t="s">
        <v>86</v>
      </c>
      <c r="B38" s="182"/>
      <c r="C38" s="182"/>
      <c r="D38" s="182"/>
      <c r="E38" s="182"/>
      <c r="F38" s="182"/>
      <c r="G38" s="182"/>
      <c r="H38" s="182"/>
      <c r="I38" s="4"/>
      <c r="J38" s="4"/>
      <c r="K38" s="4"/>
      <c r="L38" s="4"/>
      <c r="M38" s="4"/>
      <c r="O38" s="184" t="s">
        <v>94</v>
      </c>
      <c r="P38" s="184"/>
      <c r="Q38" s="184"/>
      <c r="R38" s="184"/>
      <c r="S38" s="184"/>
      <c r="T38" s="184"/>
      <c r="U38" s="184"/>
      <c r="V38" s="184"/>
    </row>
    <row r="39" spans="1:22" ht="15.75">
      <c r="A39" s="183"/>
      <c r="B39" s="183"/>
      <c r="C39" s="183"/>
      <c r="D39" s="183"/>
      <c r="E39" s="183"/>
      <c r="F39" s="183"/>
      <c r="G39" s="183"/>
      <c r="H39" s="183"/>
      <c r="O39" s="185"/>
      <c r="P39" s="185"/>
      <c r="Q39" s="185"/>
      <c r="R39" s="185"/>
      <c r="S39" s="185"/>
      <c r="T39" s="185"/>
      <c r="U39" s="185"/>
      <c r="V39" s="185"/>
    </row>
  </sheetData>
  <sheetProtection/>
  <mergeCells count="31">
    <mergeCell ref="E4:E7"/>
    <mergeCell ref="R4:R7"/>
    <mergeCell ref="A38:H39"/>
    <mergeCell ref="O38:V39"/>
    <mergeCell ref="U3:U7"/>
    <mergeCell ref="J5:J7"/>
    <mergeCell ref="F4:F7"/>
    <mergeCell ref="I3:T3"/>
    <mergeCell ref="A9:B9"/>
    <mergeCell ref="A8:B8"/>
    <mergeCell ref="P6:P7"/>
    <mergeCell ref="O6:O7"/>
    <mergeCell ref="A1:D1"/>
    <mergeCell ref="D3:D7"/>
    <mergeCell ref="Q1:V1"/>
    <mergeCell ref="E3:F3"/>
    <mergeCell ref="J4:Q4"/>
    <mergeCell ref="L6:N6"/>
    <mergeCell ref="E1:P1"/>
    <mergeCell ref="G3:G7"/>
    <mergeCell ref="I4:I7"/>
    <mergeCell ref="K5:Q5"/>
    <mergeCell ref="Q2:V2"/>
    <mergeCell ref="T4:T7"/>
    <mergeCell ref="V3:V7"/>
    <mergeCell ref="Q6:Q7"/>
    <mergeCell ref="A3:B7"/>
    <mergeCell ref="K6:K7"/>
    <mergeCell ref="C3:C7"/>
    <mergeCell ref="S4:S7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72" t="s">
        <v>116</v>
      </c>
      <c r="B1" s="172"/>
      <c r="C1" s="172"/>
      <c r="D1" s="172"/>
      <c r="E1" s="172"/>
      <c r="F1" s="178" t="s">
        <v>91</v>
      </c>
      <c r="G1" s="178"/>
      <c r="H1" s="178"/>
      <c r="I1" s="178"/>
      <c r="J1" s="178"/>
      <c r="K1" s="178"/>
      <c r="L1" s="178"/>
      <c r="M1" s="178"/>
      <c r="N1" s="178"/>
      <c r="O1" s="178"/>
      <c r="P1" s="20"/>
      <c r="Q1" s="176" t="s">
        <v>114</v>
      </c>
      <c r="R1" s="176"/>
      <c r="S1" s="176"/>
      <c r="T1" s="176"/>
      <c r="U1" s="176"/>
      <c r="V1" s="176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6"/>
      <c r="K2" s="17">
        <f>COUNTBLANK(E8:V22)</f>
        <v>252</v>
      </c>
      <c r="L2" s="17">
        <f>COUNTA(E9:V22)</f>
        <v>0</v>
      </c>
      <c r="M2" s="19">
        <f>K2+L2</f>
        <v>252</v>
      </c>
      <c r="N2" s="18"/>
      <c r="O2" s="9"/>
      <c r="P2" s="9"/>
      <c r="Q2" s="9"/>
      <c r="R2" s="155" t="s">
        <v>74</v>
      </c>
      <c r="S2" s="155"/>
      <c r="T2" s="155"/>
      <c r="U2" s="155"/>
      <c r="V2" s="155"/>
    </row>
    <row r="3" spans="1:22" s="6" customFormat="1" ht="15.75" customHeight="1">
      <c r="A3" s="189" t="s">
        <v>121</v>
      </c>
      <c r="B3" s="190"/>
      <c r="C3" s="168" t="s">
        <v>98</v>
      </c>
      <c r="D3" s="159" t="s">
        <v>100</v>
      </c>
      <c r="E3" s="195" t="s">
        <v>4</v>
      </c>
      <c r="F3" s="196"/>
      <c r="G3" s="197" t="s">
        <v>34</v>
      </c>
      <c r="H3" s="197" t="s">
        <v>65</v>
      </c>
      <c r="I3" s="203" t="s">
        <v>35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1" t="s">
        <v>77</v>
      </c>
      <c r="V3" s="159" t="s">
        <v>82</v>
      </c>
    </row>
    <row r="4" spans="1:22" s="7" customFormat="1" ht="15.75" customHeight="1">
      <c r="A4" s="191"/>
      <c r="B4" s="192"/>
      <c r="C4" s="169"/>
      <c r="D4" s="159"/>
      <c r="E4" s="173" t="s">
        <v>102</v>
      </c>
      <c r="F4" s="173" t="s">
        <v>59</v>
      </c>
      <c r="G4" s="197"/>
      <c r="H4" s="197"/>
      <c r="I4" s="197" t="s">
        <v>35</v>
      </c>
      <c r="J4" s="202" t="s">
        <v>36</v>
      </c>
      <c r="K4" s="202"/>
      <c r="L4" s="202"/>
      <c r="M4" s="202"/>
      <c r="N4" s="202"/>
      <c r="O4" s="202"/>
      <c r="P4" s="202"/>
      <c r="Q4" s="202"/>
      <c r="R4" s="156" t="s">
        <v>104</v>
      </c>
      <c r="S4" s="160" t="s">
        <v>112</v>
      </c>
      <c r="T4" s="156" t="s">
        <v>64</v>
      </c>
      <c r="U4" s="201"/>
      <c r="V4" s="159"/>
    </row>
    <row r="5" spans="1:22" s="6" customFormat="1" ht="15.75" customHeight="1">
      <c r="A5" s="191"/>
      <c r="B5" s="192"/>
      <c r="C5" s="169"/>
      <c r="D5" s="159"/>
      <c r="E5" s="174"/>
      <c r="F5" s="174"/>
      <c r="G5" s="197"/>
      <c r="H5" s="197"/>
      <c r="I5" s="197"/>
      <c r="J5" s="197" t="s">
        <v>58</v>
      </c>
      <c r="K5" s="198" t="s">
        <v>4</v>
      </c>
      <c r="L5" s="199"/>
      <c r="M5" s="199"/>
      <c r="N5" s="199"/>
      <c r="O5" s="199"/>
      <c r="P5" s="199"/>
      <c r="Q5" s="200"/>
      <c r="R5" s="157"/>
      <c r="S5" s="171"/>
      <c r="T5" s="157"/>
      <c r="U5" s="201"/>
      <c r="V5" s="159"/>
    </row>
    <row r="6" spans="1:22" s="6" customFormat="1" ht="15.75" customHeight="1">
      <c r="A6" s="191"/>
      <c r="B6" s="192"/>
      <c r="C6" s="169"/>
      <c r="D6" s="159"/>
      <c r="E6" s="174"/>
      <c r="F6" s="174"/>
      <c r="G6" s="197"/>
      <c r="H6" s="197"/>
      <c r="I6" s="197"/>
      <c r="J6" s="197"/>
      <c r="K6" s="156" t="s">
        <v>72</v>
      </c>
      <c r="L6" s="198" t="s">
        <v>4</v>
      </c>
      <c r="M6" s="199"/>
      <c r="N6" s="200"/>
      <c r="O6" s="156" t="s">
        <v>40</v>
      </c>
      <c r="P6" s="160" t="s">
        <v>111</v>
      </c>
      <c r="Q6" s="156" t="s">
        <v>43</v>
      </c>
      <c r="R6" s="157"/>
      <c r="S6" s="171"/>
      <c r="T6" s="157"/>
      <c r="U6" s="201"/>
      <c r="V6" s="159"/>
    </row>
    <row r="7" spans="1:22" s="6" customFormat="1" ht="51" customHeight="1">
      <c r="A7" s="191"/>
      <c r="B7" s="192"/>
      <c r="C7" s="170"/>
      <c r="D7" s="159"/>
      <c r="E7" s="175"/>
      <c r="F7" s="175"/>
      <c r="G7" s="197"/>
      <c r="H7" s="197"/>
      <c r="I7" s="197"/>
      <c r="J7" s="197"/>
      <c r="K7" s="158"/>
      <c r="L7" s="30" t="s">
        <v>37</v>
      </c>
      <c r="M7" s="30" t="s">
        <v>38</v>
      </c>
      <c r="N7" s="30" t="s">
        <v>123</v>
      </c>
      <c r="O7" s="158"/>
      <c r="P7" s="161"/>
      <c r="Q7" s="158"/>
      <c r="R7" s="158"/>
      <c r="S7" s="161"/>
      <c r="T7" s="158"/>
      <c r="U7" s="201"/>
      <c r="V7" s="159"/>
    </row>
    <row r="8" spans="1:22" ht="15.75">
      <c r="A8" s="193"/>
      <c r="B8" s="194"/>
      <c r="C8" s="21" t="s">
        <v>12</v>
      </c>
      <c r="D8" s="21" t="s">
        <v>13</v>
      </c>
      <c r="E8" s="21" t="s">
        <v>18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27</v>
      </c>
      <c r="M8" s="21" t="s">
        <v>28</v>
      </c>
      <c r="N8" s="21" t="s">
        <v>78</v>
      </c>
      <c r="O8" s="21" t="s">
        <v>75</v>
      </c>
      <c r="P8" s="21" t="s">
        <v>79</v>
      </c>
      <c r="Q8" s="21" t="s">
        <v>80</v>
      </c>
      <c r="R8" s="21" t="s">
        <v>81</v>
      </c>
      <c r="S8" s="21" t="s">
        <v>85</v>
      </c>
      <c r="T8" s="21" t="s">
        <v>97</v>
      </c>
      <c r="U8" s="21" t="s">
        <v>99</v>
      </c>
      <c r="V8" s="21" t="s">
        <v>113</v>
      </c>
    </row>
    <row r="9" spans="1:24" ht="15.75">
      <c r="A9" s="21" t="s">
        <v>0</v>
      </c>
      <c r="B9" s="31" t="s">
        <v>70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4"/>
    </row>
    <row r="10" spans="1:22" ht="15.75">
      <c r="A10" s="24" t="s">
        <v>12</v>
      </c>
      <c r="B10" s="33" t="s">
        <v>51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13</v>
      </c>
      <c r="B11" s="33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18</v>
      </c>
      <c r="B12" s="33" t="s">
        <v>53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20</v>
      </c>
      <c r="B13" s="33" t="s">
        <v>54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33" t="s">
        <v>57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22</v>
      </c>
      <c r="B15" s="33" t="s">
        <v>55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1" t="s">
        <v>1</v>
      </c>
      <c r="B16" s="31" t="s">
        <v>71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12</v>
      </c>
      <c r="B17" s="33" t="s">
        <v>51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13</v>
      </c>
      <c r="B18" s="33" t="s">
        <v>52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18</v>
      </c>
      <c r="B19" s="33" t="s">
        <v>53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20</v>
      </c>
      <c r="B20" s="33" t="s">
        <v>54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21</v>
      </c>
      <c r="B21" s="33" t="s">
        <v>57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22</v>
      </c>
      <c r="B22" s="33" t="s">
        <v>55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82" t="s">
        <v>86</v>
      </c>
      <c r="B23" s="182"/>
      <c r="C23" s="182"/>
      <c r="D23" s="182"/>
      <c r="E23" s="182"/>
      <c r="F23" s="182"/>
      <c r="G23" s="182"/>
      <c r="H23" s="182"/>
      <c r="I23" s="182"/>
      <c r="J23" s="182"/>
      <c r="K23" s="4"/>
      <c r="L23" s="4"/>
      <c r="M23" s="4"/>
      <c r="O23" s="184" t="s">
        <v>94</v>
      </c>
      <c r="P23" s="184"/>
      <c r="Q23" s="184"/>
      <c r="R23" s="184"/>
      <c r="S23" s="184"/>
      <c r="T23" s="184"/>
      <c r="U23" s="184"/>
      <c r="V23" s="184"/>
      <c r="W23" s="2" t="s">
        <v>2</v>
      </c>
    </row>
    <row r="24" spans="1:22" ht="15.7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O24" s="185"/>
      <c r="P24" s="185"/>
      <c r="Q24" s="185"/>
      <c r="R24" s="185"/>
      <c r="S24" s="185"/>
      <c r="T24" s="185"/>
      <c r="U24" s="185"/>
      <c r="V24" s="185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7" t="s">
        <v>117</v>
      </c>
      <c r="B1" s="227"/>
      <c r="C1" s="227"/>
      <c r="D1" s="227"/>
      <c r="E1" s="227"/>
      <c r="F1" s="230" t="s">
        <v>93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114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87</v>
      </c>
      <c r="S2" s="229"/>
      <c r="T2" s="229"/>
      <c r="U2" s="229"/>
      <c r="V2" s="39"/>
    </row>
    <row r="3" spans="1:22" s="49" customFormat="1" ht="15.75" customHeight="1">
      <c r="A3" s="220" t="s">
        <v>19</v>
      </c>
      <c r="B3" s="220"/>
      <c r="C3" s="207" t="s">
        <v>98</v>
      </c>
      <c r="D3" s="212" t="s">
        <v>100</v>
      </c>
      <c r="E3" s="210" t="s">
        <v>60</v>
      </c>
      <c r="F3" s="211"/>
      <c r="G3" s="214" t="s">
        <v>34</v>
      </c>
      <c r="H3" s="214" t="s">
        <v>65</v>
      </c>
      <c r="I3" s="205" t="s">
        <v>35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17" t="s">
        <v>77</v>
      </c>
      <c r="U3" s="212" t="s">
        <v>82</v>
      </c>
      <c r="V3" s="48"/>
    </row>
    <row r="4" spans="1:22" s="48" customFormat="1" ht="15.75" customHeight="1">
      <c r="A4" s="220"/>
      <c r="B4" s="220"/>
      <c r="C4" s="208"/>
      <c r="D4" s="212"/>
      <c r="E4" s="222" t="s">
        <v>102</v>
      </c>
      <c r="F4" s="222" t="s">
        <v>59</v>
      </c>
      <c r="G4" s="214"/>
      <c r="H4" s="214"/>
      <c r="I4" s="214" t="s">
        <v>35</v>
      </c>
      <c r="J4" s="212" t="s">
        <v>36</v>
      </c>
      <c r="K4" s="212"/>
      <c r="L4" s="212"/>
      <c r="M4" s="212"/>
      <c r="N4" s="212"/>
      <c r="O4" s="212"/>
      <c r="P4" s="212"/>
      <c r="Q4" s="215" t="s">
        <v>104</v>
      </c>
      <c r="R4" s="215" t="s">
        <v>112</v>
      </c>
      <c r="S4" s="215" t="s">
        <v>64</v>
      </c>
      <c r="T4" s="217"/>
      <c r="U4" s="212"/>
      <c r="V4" s="49"/>
    </row>
    <row r="5" spans="1:21" s="48" customFormat="1" ht="18" customHeight="1">
      <c r="A5" s="220"/>
      <c r="B5" s="220"/>
      <c r="C5" s="208"/>
      <c r="D5" s="212"/>
      <c r="E5" s="223"/>
      <c r="F5" s="223"/>
      <c r="G5" s="214"/>
      <c r="H5" s="214"/>
      <c r="I5" s="214"/>
      <c r="J5" s="214" t="s">
        <v>58</v>
      </c>
      <c r="K5" s="225" t="s">
        <v>4</v>
      </c>
      <c r="L5" s="231"/>
      <c r="M5" s="231"/>
      <c r="N5" s="231"/>
      <c r="O5" s="231"/>
      <c r="P5" s="226"/>
      <c r="Q5" s="219"/>
      <c r="R5" s="219"/>
      <c r="S5" s="219"/>
      <c r="T5" s="217"/>
      <c r="U5" s="212"/>
    </row>
    <row r="6" spans="1:21" s="48" customFormat="1" ht="18.75" customHeight="1">
      <c r="A6" s="220"/>
      <c r="B6" s="220"/>
      <c r="C6" s="208"/>
      <c r="D6" s="212"/>
      <c r="E6" s="223"/>
      <c r="F6" s="223"/>
      <c r="G6" s="214"/>
      <c r="H6" s="214"/>
      <c r="I6" s="214"/>
      <c r="J6" s="214"/>
      <c r="K6" s="215" t="s">
        <v>72</v>
      </c>
      <c r="L6" s="225" t="s">
        <v>4</v>
      </c>
      <c r="M6" s="226"/>
      <c r="N6" s="215" t="s">
        <v>40</v>
      </c>
      <c r="O6" s="215" t="s">
        <v>111</v>
      </c>
      <c r="P6" s="215" t="s">
        <v>43</v>
      </c>
      <c r="Q6" s="219"/>
      <c r="R6" s="219"/>
      <c r="S6" s="219"/>
      <c r="T6" s="217"/>
      <c r="U6" s="212"/>
    </row>
    <row r="7" spans="1:22" ht="36">
      <c r="A7" s="220"/>
      <c r="B7" s="220"/>
      <c r="C7" s="209"/>
      <c r="D7" s="212"/>
      <c r="E7" s="224"/>
      <c r="F7" s="224"/>
      <c r="G7" s="214"/>
      <c r="H7" s="214"/>
      <c r="I7" s="214"/>
      <c r="J7" s="214"/>
      <c r="K7" s="216"/>
      <c r="L7" s="40" t="s">
        <v>37</v>
      </c>
      <c r="M7" s="40" t="s">
        <v>73</v>
      </c>
      <c r="N7" s="216"/>
      <c r="O7" s="216"/>
      <c r="P7" s="216"/>
      <c r="Q7" s="216"/>
      <c r="R7" s="216"/>
      <c r="S7" s="216"/>
      <c r="T7" s="217"/>
      <c r="U7" s="212"/>
      <c r="V7" s="48"/>
    </row>
    <row r="8" spans="1:21" ht="15.75">
      <c r="A8" s="221" t="s">
        <v>3</v>
      </c>
      <c r="B8" s="221"/>
      <c r="C8" s="50" t="s">
        <v>12</v>
      </c>
      <c r="D8" s="50" t="s">
        <v>13</v>
      </c>
      <c r="E8" s="50" t="s">
        <v>18</v>
      </c>
      <c r="F8" s="50" t="s">
        <v>20</v>
      </c>
      <c r="G8" s="50" t="s">
        <v>21</v>
      </c>
      <c r="H8" s="50" t="s">
        <v>22</v>
      </c>
      <c r="I8" s="50" t="s">
        <v>23</v>
      </c>
      <c r="J8" s="50" t="s">
        <v>24</v>
      </c>
      <c r="K8" s="50" t="s">
        <v>25</v>
      </c>
      <c r="L8" s="50" t="s">
        <v>27</v>
      </c>
      <c r="M8" s="50" t="s">
        <v>28</v>
      </c>
      <c r="N8" s="50" t="s">
        <v>78</v>
      </c>
      <c r="O8" s="50" t="s">
        <v>75</v>
      </c>
      <c r="P8" s="50" t="s">
        <v>79</v>
      </c>
      <c r="Q8" s="50" t="s">
        <v>80</v>
      </c>
      <c r="R8" s="50" t="s">
        <v>81</v>
      </c>
      <c r="S8" s="50" t="s">
        <v>85</v>
      </c>
      <c r="T8" s="50" t="s">
        <v>97</v>
      </c>
      <c r="U8" s="50" t="s">
        <v>99</v>
      </c>
    </row>
    <row r="9" spans="1:21" ht="15.75">
      <c r="A9" s="221" t="s">
        <v>10</v>
      </c>
      <c r="B9" s="22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12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13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12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14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15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13</v>
      </c>
      <c r="B19" s="54" t="s">
        <v>56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16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17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18" t="s">
        <v>86</v>
      </c>
      <c r="B23" s="218"/>
      <c r="C23" s="218"/>
      <c r="D23" s="218"/>
      <c r="E23" s="218"/>
      <c r="F23" s="218"/>
      <c r="G23" s="218"/>
      <c r="H23" s="218"/>
      <c r="I23" s="57"/>
      <c r="J23" s="57"/>
      <c r="K23" s="57"/>
      <c r="L23" s="57"/>
      <c r="M23" s="57"/>
      <c r="N23" s="213" t="s">
        <v>94</v>
      </c>
      <c r="O23" s="213"/>
      <c r="P23" s="213"/>
      <c r="Q23" s="213"/>
      <c r="R23" s="213"/>
      <c r="S23" s="213"/>
      <c r="T23" s="213"/>
      <c r="U23" s="213"/>
      <c r="V23" s="57"/>
    </row>
  </sheetData>
  <sheetProtection/>
  <mergeCells count="31">
    <mergeCell ref="Q4:Q7"/>
    <mergeCell ref="Q1:U1"/>
    <mergeCell ref="R2:U2"/>
    <mergeCell ref="F1:P1"/>
    <mergeCell ref="J4:P4"/>
    <mergeCell ref="G3:G7"/>
    <mergeCell ref="P6:P7"/>
    <mergeCell ref="R4:R7"/>
    <mergeCell ref="H3:H7"/>
    <mergeCell ref="K6:K7"/>
    <mergeCell ref="I4:I7"/>
    <mergeCell ref="A3:B7"/>
    <mergeCell ref="A9:B9"/>
    <mergeCell ref="F4:F7"/>
    <mergeCell ref="A8:B8"/>
    <mergeCell ref="L6:M6"/>
    <mergeCell ref="A1:E1"/>
    <mergeCell ref="D3:D7"/>
    <mergeCell ref="E4:E7"/>
    <mergeCell ref="K5:P5"/>
    <mergeCell ref="O6:O7"/>
    <mergeCell ref="I3:S3"/>
    <mergeCell ref="C3:C7"/>
    <mergeCell ref="E3:F3"/>
    <mergeCell ref="U3:U7"/>
    <mergeCell ref="N23:U23"/>
    <mergeCell ref="J5:J7"/>
    <mergeCell ref="N6:N7"/>
    <mergeCell ref="T3:T7"/>
    <mergeCell ref="A23:H23"/>
    <mergeCell ref="S4:S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C1">
      <selection activeCell="J72" sqref="J72"/>
    </sheetView>
  </sheetViews>
  <sheetFormatPr defaultColWidth="9.00390625" defaultRowHeight="15.75"/>
  <cols>
    <col min="1" max="1" width="4.625" style="1" customWidth="1"/>
    <col min="2" max="2" width="19.625" style="1" customWidth="1"/>
    <col min="3" max="3" width="6.625" style="1" customWidth="1"/>
    <col min="4" max="4" width="7.25390625" style="80" customWidth="1"/>
    <col min="5" max="5" width="6.50390625" style="1" customWidth="1"/>
    <col min="6" max="6" width="7.00390625" style="1" customWidth="1"/>
    <col min="7" max="7" width="5.625" style="1" customWidth="1"/>
    <col min="8" max="8" width="6.125" style="1" customWidth="1"/>
    <col min="9" max="9" width="7.00390625" style="80" customWidth="1"/>
    <col min="10" max="10" width="8.00390625" style="80" customWidth="1"/>
    <col min="11" max="11" width="7.375" style="80" customWidth="1"/>
    <col min="12" max="12" width="8.125" style="1" customWidth="1"/>
    <col min="13" max="13" width="7.75390625" style="1" customWidth="1"/>
    <col min="14" max="14" width="6.25390625" style="5" customWidth="1"/>
    <col min="15" max="15" width="7.25390625" style="5" customWidth="1"/>
    <col min="16" max="16" width="7.00390625" style="5" customWidth="1"/>
    <col min="17" max="17" width="8.00390625" style="5" customWidth="1"/>
    <col min="18" max="18" width="7.625" style="5" customWidth="1"/>
    <col min="19" max="19" width="5.75390625" style="5" customWidth="1"/>
    <col min="20" max="20" width="6.875" style="5" customWidth="1"/>
    <col min="21" max="21" width="7.625" style="5" customWidth="1"/>
    <col min="22" max="16384" width="9.00390625" style="1" customWidth="1"/>
  </cols>
  <sheetData>
    <row r="1" spans="1:21" ht="65.25" customHeight="1">
      <c r="A1" s="172" t="s">
        <v>193</v>
      </c>
      <c r="B1" s="172"/>
      <c r="C1" s="172"/>
      <c r="D1" s="172"/>
      <c r="E1" s="178" t="s">
        <v>210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6" t="s">
        <v>190</v>
      </c>
      <c r="Q1" s="177"/>
      <c r="R1" s="177"/>
      <c r="S1" s="177"/>
      <c r="T1" s="177"/>
      <c r="U1" s="177"/>
    </row>
    <row r="2" spans="1:22" ht="17.25" customHeight="1">
      <c r="A2" s="8"/>
      <c r="B2" s="10"/>
      <c r="C2" s="10"/>
      <c r="D2" s="81"/>
      <c r="E2" s="3"/>
      <c r="F2" s="3"/>
      <c r="G2" s="3"/>
      <c r="H2" s="3"/>
      <c r="I2" s="84"/>
      <c r="J2" s="85">
        <f>COUNTBLANK(E9:U69)</f>
        <v>233</v>
      </c>
      <c r="K2" s="86">
        <f>COUNTA(E9:U69)</f>
        <v>804</v>
      </c>
      <c r="L2" s="17">
        <f>J2+K2</f>
        <v>1037</v>
      </c>
      <c r="M2" s="17"/>
      <c r="N2" s="9"/>
      <c r="O2" s="9"/>
      <c r="P2" s="232" t="s">
        <v>127</v>
      </c>
      <c r="Q2" s="232"/>
      <c r="R2" s="232"/>
      <c r="S2" s="232"/>
      <c r="T2" s="232"/>
      <c r="U2" s="232"/>
      <c r="V2" s="15"/>
    </row>
    <row r="3" spans="1:21" s="6" customFormat="1" ht="15.75" customHeight="1">
      <c r="A3" s="233" t="s">
        <v>101</v>
      </c>
      <c r="B3" s="233" t="s">
        <v>121</v>
      </c>
      <c r="C3" s="233" t="s">
        <v>126</v>
      </c>
      <c r="D3" s="234" t="s">
        <v>100</v>
      </c>
      <c r="E3" s="235" t="s">
        <v>4</v>
      </c>
      <c r="F3" s="235"/>
      <c r="G3" s="236" t="s">
        <v>34</v>
      </c>
      <c r="H3" s="237" t="s">
        <v>128</v>
      </c>
      <c r="I3" s="238" t="s">
        <v>35</v>
      </c>
      <c r="J3" s="235" t="s">
        <v>4</v>
      </c>
      <c r="K3" s="235"/>
      <c r="L3" s="235"/>
      <c r="M3" s="235"/>
      <c r="N3" s="235"/>
      <c r="O3" s="235"/>
      <c r="P3" s="235"/>
      <c r="Q3" s="235"/>
      <c r="R3" s="235"/>
      <c r="S3" s="235"/>
      <c r="T3" s="239" t="s">
        <v>77</v>
      </c>
      <c r="U3" s="235" t="s">
        <v>124</v>
      </c>
    </row>
    <row r="4" spans="1:21" s="7" customFormat="1" ht="15.75" customHeight="1">
      <c r="A4" s="233"/>
      <c r="B4" s="233"/>
      <c r="C4" s="233"/>
      <c r="D4" s="234"/>
      <c r="E4" s="235" t="s">
        <v>102</v>
      </c>
      <c r="F4" s="235" t="s">
        <v>59</v>
      </c>
      <c r="G4" s="236"/>
      <c r="H4" s="237"/>
      <c r="I4" s="238"/>
      <c r="J4" s="238" t="s">
        <v>58</v>
      </c>
      <c r="K4" s="235" t="s">
        <v>4</v>
      </c>
      <c r="L4" s="235"/>
      <c r="M4" s="235"/>
      <c r="N4" s="235"/>
      <c r="O4" s="235"/>
      <c r="P4" s="235"/>
      <c r="Q4" s="237" t="s">
        <v>104</v>
      </c>
      <c r="R4" s="236" t="s">
        <v>112</v>
      </c>
      <c r="S4" s="237" t="s">
        <v>64</v>
      </c>
      <c r="T4" s="239"/>
      <c r="U4" s="235"/>
    </row>
    <row r="5" spans="1:21" s="6" customFormat="1" ht="15.75" customHeight="1">
      <c r="A5" s="233"/>
      <c r="B5" s="233"/>
      <c r="C5" s="233"/>
      <c r="D5" s="234"/>
      <c r="E5" s="235"/>
      <c r="F5" s="235"/>
      <c r="G5" s="236"/>
      <c r="H5" s="237"/>
      <c r="I5" s="238"/>
      <c r="J5" s="238"/>
      <c r="K5" s="238" t="s">
        <v>72</v>
      </c>
      <c r="L5" s="235" t="s">
        <v>4</v>
      </c>
      <c r="M5" s="235"/>
      <c r="N5" s="236" t="s">
        <v>40</v>
      </c>
      <c r="O5" s="236" t="s">
        <v>111</v>
      </c>
      <c r="P5" s="236" t="s">
        <v>43</v>
      </c>
      <c r="Q5" s="237"/>
      <c r="R5" s="236"/>
      <c r="S5" s="237"/>
      <c r="T5" s="239"/>
      <c r="U5" s="235"/>
    </row>
    <row r="6" spans="1:21" s="6" customFormat="1" ht="15.75" customHeight="1">
      <c r="A6" s="233"/>
      <c r="B6" s="233"/>
      <c r="C6" s="233"/>
      <c r="D6" s="234"/>
      <c r="E6" s="235"/>
      <c r="F6" s="235"/>
      <c r="G6" s="236"/>
      <c r="H6" s="237"/>
      <c r="I6" s="238"/>
      <c r="J6" s="238"/>
      <c r="K6" s="238"/>
      <c r="L6" s="235"/>
      <c r="M6" s="235"/>
      <c r="N6" s="236"/>
      <c r="O6" s="236"/>
      <c r="P6" s="236"/>
      <c r="Q6" s="237"/>
      <c r="R6" s="236"/>
      <c r="S6" s="237"/>
      <c r="T6" s="239"/>
      <c r="U6" s="235"/>
    </row>
    <row r="7" spans="1:23" s="6" customFormat="1" ht="75.75" customHeight="1">
      <c r="A7" s="233"/>
      <c r="B7" s="233"/>
      <c r="C7" s="233"/>
      <c r="D7" s="234"/>
      <c r="E7" s="235"/>
      <c r="F7" s="235"/>
      <c r="G7" s="236"/>
      <c r="H7" s="237"/>
      <c r="I7" s="238"/>
      <c r="J7" s="238"/>
      <c r="K7" s="238"/>
      <c r="L7" s="36" t="s">
        <v>37</v>
      </c>
      <c r="M7" s="36" t="s">
        <v>103</v>
      </c>
      <c r="N7" s="236"/>
      <c r="O7" s="236"/>
      <c r="P7" s="236"/>
      <c r="Q7" s="237"/>
      <c r="R7" s="236"/>
      <c r="S7" s="237"/>
      <c r="T7" s="239"/>
      <c r="U7" s="235"/>
      <c r="W7" s="117"/>
    </row>
    <row r="8" spans="1:21" ht="14.25" customHeight="1">
      <c r="A8" s="233" t="s">
        <v>3</v>
      </c>
      <c r="B8" s="233"/>
      <c r="C8" s="36" t="s">
        <v>12</v>
      </c>
      <c r="D8" s="116" t="s">
        <v>13</v>
      </c>
      <c r="E8" s="36" t="s">
        <v>18</v>
      </c>
      <c r="F8" s="36" t="s">
        <v>20</v>
      </c>
      <c r="G8" s="36" t="s">
        <v>21</v>
      </c>
      <c r="H8" s="36" t="s">
        <v>22</v>
      </c>
      <c r="I8" s="116" t="s">
        <v>23</v>
      </c>
      <c r="J8" s="116" t="s">
        <v>24</v>
      </c>
      <c r="K8" s="116" t="s">
        <v>25</v>
      </c>
      <c r="L8" s="36" t="s">
        <v>27</v>
      </c>
      <c r="M8" s="36" t="s">
        <v>28</v>
      </c>
      <c r="N8" s="36" t="s">
        <v>78</v>
      </c>
      <c r="O8" s="36" t="s">
        <v>75</v>
      </c>
      <c r="P8" s="36" t="s">
        <v>79</v>
      </c>
      <c r="Q8" s="36" t="s">
        <v>80</v>
      </c>
      <c r="R8" s="36" t="s">
        <v>81</v>
      </c>
      <c r="S8" s="36" t="s">
        <v>85</v>
      </c>
      <c r="T8" s="36" t="s">
        <v>97</v>
      </c>
      <c r="U8" s="36" t="s">
        <v>99</v>
      </c>
    </row>
    <row r="9" spans="1:22" s="75" customFormat="1" ht="16.5" customHeight="1">
      <c r="A9" s="240" t="s">
        <v>10</v>
      </c>
      <c r="B9" s="240"/>
      <c r="C9" s="118">
        <f aca="true" t="shared" si="0" ref="C9:T9">C10+C21</f>
        <v>645</v>
      </c>
      <c r="D9" s="119">
        <f t="shared" si="0"/>
        <v>1492</v>
      </c>
      <c r="E9" s="118">
        <f t="shared" si="0"/>
        <v>1026</v>
      </c>
      <c r="F9" s="118">
        <f t="shared" si="0"/>
        <v>466</v>
      </c>
      <c r="G9" s="118">
        <f t="shared" si="0"/>
        <v>4</v>
      </c>
      <c r="H9" s="118">
        <f t="shared" si="0"/>
        <v>0</v>
      </c>
      <c r="I9" s="119">
        <f t="shared" si="0"/>
        <v>1488</v>
      </c>
      <c r="J9" s="119">
        <f t="shared" si="0"/>
        <v>1000</v>
      </c>
      <c r="K9" s="119">
        <f t="shared" si="0"/>
        <v>228</v>
      </c>
      <c r="L9" s="118">
        <f t="shared" si="0"/>
        <v>227</v>
      </c>
      <c r="M9" s="118">
        <f t="shared" si="0"/>
        <v>1</v>
      </c>
      <c r="N9" s="118">
        <f t="shared" si="0"/>
        <v>770</v>
      </c>
      <c r="O9" s="118">
        <f t="shared" si="0"/>
        <v>2</v>
      </c>
      <c r="P9" s="118">
        <f t="shared" si="0"/>
        <v>0</v>
      </c>
      <c r="Q9" s="118">
        <f t="shared" si="0"/>
        <v>483</v>
      </c>
      <c r="R9" s="118">
        <f t="shared" si="0"/>
        <v>4</v>
      </c>
      <c r="S9" s="118">
        <f t="shared" si="0"/>
        <v>1</v>
      </c>
      <c r="T9" s="118">
        <f t="shared" si="0"/>
        <v>1260</v>
      </c>
      <c r="U9" s="120">
        <f aca="true" t="shared" si="1" ref="U9:U40">K9/J9</f>
        <v>0.228</v>
      </c>
      <c r="V9" s="121">
        <f aca="true" t="shared" si="2" ref="V9:V17">D9-G9-H9-I9</f>
        <v>0</v>
      </c>
    </row>
    <row r="10" spans="1:22" s="88" customFormat="1" ht="13.5" customHeight="1">
      <c r="A10" s="98" t="s">
        <v>0</v>
      </c>
      <c r="B10" s="99" t="s">
        <v>26</v>
      </c>
      <c r="C10" s="122">
        <f aca="true" t="shared" si="3" ref="C10:T10">SUM(C11:C20)</f>
        <v>11</v>
      </c>
      <c r="D10" s="122">
        <f t="shared" si="3"/>
        <v>42</v>
      </c>
      <c r="E10" s="122">
        <f t="shared" si="3"/>
        <v>31</v>
      </c>
      <c r="F10" s="122">
        <f t="shared" si="3"/>
        <v>11</v>
      </c>
      <c r="G10" s="122">
        <f t="shared" si="3"/>
        <v>0</v>
      </c>
      <c r="H10" s="122">
        <f t="shared" si="3"/>
        <v>0</v>
      </c>
      <c r="I10" s="122">
        <f t="shared" si="3"/>
        <v>42</v>
      </c>
      <c r="J10" s="122">
        <f t="shared" si="3"/>
        <v>28</v>
      </c>
      <c r="K10" s="122">
        <f t="shared" si="3"/>
        <v>4</v>
      </c>
      <c r="L10" s="122">
        <f t="shared" si="3"/>
        <v>4</v>
      </c>
      <c r="M10" s="122">
        <f t="shared" si="3"/>
        <v>0</v>
      </c>
      <c r="N10" s="122">
        <f t="shared" si="3"/>
        <v>24</v>
      </c>
      <c r="O10" s="122">
        <f t="shared" si="3"/>
        <v>0</v>
      </c>
      <c r="P10" s="122">
        <f t="shared" si="3"/>
        <v>0</v>
      </c>
      <c r="Q10" s="122">
        <f t="shared" si="3"/>
        <v>12</v>
      </c>
      <c r="R10" s="122">
        <f t="shared" si="3"/>
        <v>2</v>
      </c>
      <c r="S10" s="122">
        <f t="shared" si="3"/>
        <v>0</v>
      </c>
      <c r="T10" s="122">
        <f t="shared" si="3"/>
        <v>38</v>
      </c>
      <c r="U10" s="123">
        <f t="shared" si="1"/>
        <v>0.14285714285714285</v>
      </c>
      <c r="V10" s="124">
        <f t="shared" si="2"/>
        <v>0</v>
      </c>
    </row>
    <row r="11" spans="1:22" ht="13.5" customHeight="1">
      <c r="A11" s="105">
        <v>1</v>
      </c>
      <c r="B11" s="106" t="s">
        <v>139</v>
      </c>
      <c r="C11" s="128">
        <v>0</v>
      </c>
      <c r="D11" s="119">
        <f aca="true" t="shared" si="4" ref="D11:D57">SUM(E11:F11)</f>
        <v>1</v>
      </c>
      <c r="E11" s="145">
        <v>1</v>
      </c>
      <c r="F11" s="145"/>
      <c r="G11" s="145">
        <v>0</v>
      </c>
      <c r="H11" s="145">
        <v>0</v>
      </c>
      <c r="I11" s="122">
        <f aca="true" t="shared" si="5" ref="I11:I20">J11+Q11+R11+S11</f>
        <v>1</v>
      </c>
      <c r="J11" s="122">
        <f aca="true" t="shared" si="6" ref="J11:J20">K11+N11+O11+P11</f>
        <v>0</v>
      </c>
      <c r="K11" s="122">
        <f aca="true" t="shared" si="7" ref="K11:K20">SUM(L11:M11)</f>
        <v>0</v>
      </c>
      <c r="L11" s="145"/>
      <c r="M11" s="145">
        <v>0</v>
      </c>
      <c r="N11" s="145">
        <v>0</v>
      </c>
      <c r="O11" s="145">
        <v>0</v>
      </c>
      <c r="P11" s="145">
        <v>0</v>
      </c>
      <c r="Q11" s="145">
        <v>1</v>
      </c>
      <c r="R11" s="145">
        <v>0</v>
      </c>
      <c r="S11" s="145">
        <v>0</v>
      </c>
      <c r="T11" s="118">
        <f aca="true" t="shared" si="8" ref="T11:T42">SUM(N11:S11)</f>
        <v>1</v>
      </c>
      <c r="U11" s="126" t="e">
        <f t="shared" si="1"/>
        <v>#DIV/0!</v>
      </c>
      <c r="V11" s="121">
        <f t="shared" si="2"/>
        <v>0</v>
      </c>
    </row>
    <row r="12" spans="1:22" ht="13.5" customHeight="1">
      <c r="A12" s="105">
        <v>2</v>
      </c>
      <c r="B12" s="106" t="s">
        <v>140</v>
      </c>
      <c r="C12" s="128">
        <v>0</v>
      </c>
      <c r="D12" s="119">
        <f t="shared" si="4"/>
        <v>0</v>
      </c>
      <c r="E12" s="128"/>
      <c r="F12" s="128">
        <v>0</v>
      </c>
      <c r="G12" s="128"/>
      <c r="H12" s="128"/>
      <c r="I12" s="122">
        <f t="shared" si="5"/>
        <v>0</v>
      </c>
      <c r="J12" s="122">
        <f t="shared" si="6"/>
        <v>0</v>
      </c>
      <c r="K12" s="122">
        <f t="shared" si="7"/>
        <v>0</v>
      </c>
      <c r="L12" s="128">
        <v>0</v>
      </c>
      <c r="M12" s="128"/>
      <c r="N12" s="128">
        <v>0</v>
      </c>
      <c r="O12" s="128"/>
      <c r="P12" s="147"/>
      <c r="Q12" s="147"/>
      <c r="R12" s="147"/>
      <c r="S12" s="147"/>
      <c r="T12" s="118">
        <f t="shared" si="8"/>
        <v>0</v>
      </c>
      <c r="U12" s="126" t="e">
        <f t="shared" si="1"/>
        <v>#DIV/0!</v>
      </c>
      <c r="V12" s="121">
        <f t="shared" si="2"/>
        <v>0</v>
      </c>
    </row>
    <row r="13" spans="1:22" ht="13.5" customHeight="1">
      <c r="A13" s="105">
        <v>3</v>
      </c>
      <c r="B13" s="106" t="s">
        <v>141</v>
      </c>
      <c r="C13" s="128">
        <v>0</v>
      </c>
      <c r="D13" s="119">
        <f t="shared" si="4"/>
        <v>6</v>
      </c>
      <c r="E13" s="128">
        <v>6</v>
      </c>
      <c r="F13" s="128"/>
      <c r="G13" s="128"/>
      <c r="H13" s="128"/>
      <c r="I13" s="122">
        <f t="shared" si="5"/>
        <v>6</v>
      </c>
      <c r="J13" s="122">
        <f t="shared" si="6"/>
        <v>2</v>
      </c>
      <c r="K13" s="122">
        <f t="shared" si="7"/>
        <v>0</v>
      </c>
      <c r="L13" s="128"/>
      <c r="M13" s="128"/>
      <c r="N13" s="128">
        <v>2</v>
      </c>
      <c r="O13" s="128"/>
      <c r="P13" s="147"/>
      <c r="Q13" s="147">
        <v>4</v>
      </c>
      <c r="R13" s="147"/>
      <c r="S13" s="147"/>
      <c r="T13" s="118">
        <f t="shared" si="8"/>
        <v>6</v>
      </c>
      <c r="U13" s="126">
        <f t="shared" si="1"/>
        <v>0</v>
      </c>
      <c r="V13" s="121">
        <f t="shared" si="2"/>
        <v>0</v>
      </c>
    </row>
    <row r="14" spans="1:22" ht="13.5" customHeight="1">
      <c r="A14" s="105">
        <v>4</v>
      </c>
      <c r="B14" s="106" t="s">
        <v>142</v>
      </c>
      <c r="C14" s="128">
        <v>2</v>
      </c>
      <c r="D14" s="119">
        <f t="shared" si="4"/>
        <v>5</v>
      </c>
      <c r="E14" s="151">
        <v>3</v>
      </c>
      <c r="F14" s="145">
        <v>2</v>
      </c>
      <c r="G14" s="145"/>
      <c r="H14" s="128"/>
      <c r="I14" s="122">
        <f t="shared" si="5"/>
        <v>5</v>
      </c>
      <c r="J14" s="122">
        <f t="shared" si="6"/>
        <v>3</v>
      </c>
      <c r="K14" s="122">
        <f t="shared" si="7"/>
        <v>0</v>
      </c>
      <c r="L14" s="145"/>
      <c r="M14" s="145">
        <v>0</v>
      </c>
      <c r="N14" s="145">
        <v>3</v>
      </c>
      <c r="O14" s="145"/>
      <c r="P14" s="145">
        <v>0</v>
      </c>
      <c r="Q14" s="145"/>
      <c r="R14" s="145">
        <v>2</v>
      </c>
      <c r="S14" s="145">
        <v>0</v>
      </c>
      <c r="T14" s="118">
        <f t="shared" si="8"/>
        <v>5</v>
      </c>
      <c r="U14" s="126">
        <f t="shared" si="1"/>
        <v>0</v>
      </c>
      <c r="V14" s="121">
        <f t="shared" si="2"/>
        <v>0</v>
      </c>
    </row>
    <row r="15" spans="1:22" ht="13.5" customHeight="1">
      <c r="A15" s="105">
        <v>5</v>
      </c>
      <c r="B15" s="106" t="s">
        <v>206</v>
      </c>
      <c r="C15" s="128">
        <v>2</v>
      </c>
      <c r="D15" s="119">
        <f t="shared" si="4"/>
        <v>5</v>
      </c>
      <c r="E15" s="145">
        <v>3</v>
      </c>
      <c r="F15" s="145">
        <v>2</v>
      </c>
      <c r="G15" s="145"/>
      <c r="H15" s="145">
        <v>0</v>
      </c>
      <c r="I15" s="122">
        <f t="shared" si="5"/>
        <v>5</v>
      </c>
      <c r="J15" s="122">
        <f t="shared" si="6"/>
        <v>3</v>
      </c>
      <c r="K15" s="122">
        <f t="shared" si="7"/>
        <v>0</v>
      </c>
      <c r="L15" s="145"/>
      <c r="M15" s="145">
        <v>0</v>
      </c>
      <c r="N15" s="145">
        <v>3</v>
      </c>
      <c r="O15" s="145">
        <v>0</v>
      </c>
      <c r="P15" s="145">
        <v>0</v>
      </c>
      <c r="Q15" s="145">
        <v>2</v>
      </c>
      <c r="R15" s="145">
        <v>0</v>
      </c>
      <c r="S15" s="145">
        <v>0</v>
      </c>
      <c r="T15" s="118">
        <f t="shared" si="8"/>
        <v>5</v>
      </c>
      <c r="U15" s="126">
        <f t="shared" si="1"/>
        <v>0</v>
      </c>
      <c r="V15" s="121">
        <f t="shared" si="2"/>
        <v>0</v>
      </c>
    </row>
    <row r="16" spans="1:22" ht="13.5" customHeight="1">
      <c r="A16" s="105">
        <v>6</v>
      </c>
      <c r="B16" s="106" t="s">
        <v>150</v>
      </c>
      <c r="C16" s="128">
        <v>1</v>
      </c>
      <c r="D16" s="119">
        <f t="shared" si="4"/>
        <v>6</v>
      </c>
      <c r="E16" s="145">
        <v>5</v>
      </c>
      <c r="F16" s="145">
        <v>1</v>
      </c>
      <c r="G16" s="145"/>
      <c r="H16" s="145">
        <v>0</v>
      </c>
      <c r="I16" s="122">
        <f t="shared" si="5"/>
        <v>6</v>
      </c>
      <c r="J16" s="122">
        <f t="shared" si="6"/>
        <v>2</v>
      </c>
      <c r="K16" s="122">
        <f t="shared" si="7"/>
        <v>0</v>
      </c>
      <c r="L16" s="145"/>
      <c r="M16" s="145">
        <v>0</v>
      </c>
      <c r="N16" s="145">
        <v>2</v>
      </c>
      <c r="O16" s="145">
        <v>0</v>
      </c>
      <c r="P16" s="145">
        <v>0</v>
      </c>
      <c r="Q16" s="145">
        <v>4</v>
      </c>
      <c r="R16" s="145">
        <v>0</v>
      </c>
      <c r="S16" s="145">
        <v>0</v>
      </c>
      <c r="T16" s="118">
        <f t="shared" si="8"/>
        <v>6</v>
      </c>
      <c r="U16" s="126">
        <f t="shared" si="1"/>
        <v>0</v>
      </c>
      <c r="V16" s="121">
        <f t="shared" si="2"/>
        <v>0</v>
      </c>
    </row>
    <row r="17" spans="1:22" ht="13.5" customHeight="1">
      <c r="A17" s="105">
        <v>7</v>
      </c>
      <c r="B17" s="106" t="s">
        <v>147</v>
      </c>
      <c r="C17" s="128">
        <v>3</v>
      </c>
      <c r="D17" s="119">
        <f t="shared" si="4"/>
        <v>4</v>
      </c>
      <c r="E17" s="146">
        <v>1</v>
      </c>
      <c r="F17" s="146">
        <v>3</v>
      </c>
      <c r="G17" s="125"/>
      <c r="H17" s="125"/>
      <c r="I17" s="122">
        <f t="shared" si="5"/>
        <v>4</v>
      </c>
      <c r="J17" s="122">
        <f t="shared" si="6"/>
        <v>4</v>
      </c>
      <c r="K17" s="122">
        <f t="shared" si="7"/>
        <v>0</v>
      </c>
      <c r="L17" s="148"/>
      <c r="M17" s="148"/>
      <c r="N17" s="148">
        <v>4</v>
      </c>
      <c r="O17" s="149"/>
      <c r="P17" s="149"/>
      <c r="Q17" s="150"/>
      <c r="R17" s="129"/>
      <c r="S17" s="129"/>
      <c r="T17" s="118">
        <f t="shared" si="8"/>
        <v>4</v>
      </c>
      <c r="U17" s="126">
        <f t="shared" si="1"/>
        <v>0</v>
      </c>
      <c r="V17" s="121">
        <f t="shared" si="2"/>
        <v>0</v>
      </c>
    </row>
    <row r="18" spans="1:22" ht="13.5" customHeight="1">
      <c r="A18" s="105">
        <v>8</v>
      </c>
      <c r="B18" s="106" t="s">
        <v>145</v>
      </c>
      <c r="C18" s="128">
        <v>0</v>
      </c>
      <c r="D18" s="119">
        <f t="shared" si="4"/>
        <v>5</v>
      </c>
      <c r="E18" s="128">
        <v>5</v>
      </c>
      <c r="F18" s="128"/>
      <c r="G18" s="128"/>
      <c r="H18" s="128"/>
      <c r="I18" s="122">
        <f t="shared" si="5"/>
        <v>5</v>
      </c>
      <c r="J18" s="122">
        <f t="shared" si="6"/>
        <v>4</v>
      </c>
      <c r="K18" s="122">
        <f t="shared" si="7"/>
        <v>0</v>
      </c>
      <c r="L18" s="128">
        <v>0</v>
      </c>
      <c r="M18" s="128"/>
      <c r="N18" s="128">
        <v>4</v>
      </c>
      <c r="O18" s="128"/>
      <c r="P18" s="147"/>
      <c r="Q18" s="147">
        <v>1</v>
      </c>
      <c r="R18" s="147"/>
      <c r="S18" s="147"/>
      <c r="T18" s="118">
        <f t="shared" si="8"/>
        <v>5</v>
      </c>
      <c r="U18" s="126">
        <f t="shared" si="1"/>
        <v>0</v>
      </c>
      <c r="V18" s="121">
        <f aca="true" t="shared" si="9" ref="V18:V24">D18-G18-H18-I18</f>
        <v>0</v>
      </c>
    </row>
    <row r="19" spans="1:22" ht="13.5" customHeight="1">
      <c r="A19" s="105">
        <v>9</v>
      </c>
      <c r="B19" s="106" t="s">
        <v>148</v>
      </c>
      <c r="C19" s="128">
        <v>2</v>
      </c>
      <c r="D19" s="119">
        <f t="shared" si="4"/>
        <v>7</v>
      </c>
      <c r="E19" s="128">
        <v>5</v>
      </c>
      <c r="F19" s="128">
        <v>2</v>
      </c>
      <c r="G19" s="128"/>
      <c r="H19" s="128"/>
      <c r="I19" s="122">
        <f t="shared" si="5"/>
        <v>7</v>
      </c>
      <c r="J19" s="122">
        <f t="shared" si="6"/>
        <v>7</v>
      </c>
      <c r="K19" s="122">
        <f t="shared" si="7"/>
        <v>2</v>
      </c>
      <c r="L19" s="128">
        <v>2</v>
      </c>
      <c r="M19" s="128"/>
      <c r="N19" s="128">
        <v>5</v>
      </c>
      <c r="O19" s="128"/>
      <c r="P19" s="147"/>
      <c r="Q19" s="147"/>
      <c r="R19" s="147"/>
      <c r="S19" s="147"/>
      <c r="T19" s="118">
        <f t="shared" si="8"/>
        <v>5</v>
      </c>
      <c r="U19" s="126">
        <f t="shared" si="1"/>
        <v>0.2857142857142857</v>
      </c>
      <c r="V19" s="121">
        <f t="shared" si="9"/>
        <v>0</v>
      </c>
    </row>
    <row r="20" spans="1:22" ht="13.5" customHeight="1">
      <c r="A20" s="105">
        <v>10</v>
      </c>
      <c r="B20" s="106" t="s">
        <v>146</v>
      </c>
      <c r="C20" s="128">
        <v>1</v>
      </c>
      <c r="D20" s="119">
        <f t="shared" si="4"/>
        <v>3</v>
      </c>
      <c r="E20" s="145">
        <v>2</v>
      </c>
      <c r="F20" s="145">
        <v>1</v>
      </c>
      <c r="G20" s="145"/>
      <c r="H20" s="145">
        <v>0</v>
      </c>
      <c r="I20" s="122">
        <f t="shared" si="5"/>
        <v>3</v>
      </c>
      <c r="J20" s="122">
        <f t="shared" si="6"/>
        <v>3</v>
      </c>
      <c r="K20" s="122">
        <f t="shared" si="7"/>
        <v>2</v>
      </c>
      <c r="L20" s="145">
        <v>2</v>
      </c>
      <c r="M20" s="145"/>
      <c r="N20" s="145">
        <v>1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18">
        <f t="shared" si="8"/>
        <v>1</v>
      </c>
      <c r="U20" s="126">
        <f t="shared" si="1"/>
        <v>0.6666666666666666</v>
      </c>
      <c r="V20" s="121">
        <f t="shared" si="9"/>
        <v>0</v>
      </c>
    </row>
    <row r="21" spans="1:22" s="88" customFormat="1" ht="15.75">
      <c r="A21" s="98" t="s">
        <v>1</v>
      </c>
      <c r="B21" s="99" t="s">
        <v>8</v>
      </c>
      <c r="C21" s="119">
        <f>C22+C31+C37+C43+C48+C53+C58+C63+C66</f>
        <v>634</v>
      </c>
      <c r="D21" s="119">
        <f t="shared" si="4"/>
        <v>1450</v>
      </c>
      <c r="E21" s="119">
        <f aca="true" t="shared" si="10" ref="E21:S21">E22+E31+E37+E43+E48+E53+E58+E63+E66</f>
        <v>995</v>
      </c>
      <c r="F21" s="119">
        <f t="shared" si="10"/>
        <v>455</v>
      </c>
      <c r="G21" s="119">
        <f t="shared" si="10"/>
        <v>4</v>
      </c>
      <c r="H21" s="119">
        <f t="shared" si="10"/>
        <v>0</v>
      </c>
      <c r="I21" s="119">
        <f t="shared" si="10"/>
        <v>1446</v>
      </c>
      <c r="J21" s="119">
        <f t="shared" si="10"/>
        <v>972</v>
      </c>
      <c r="K21" s="119">
        <f t="shared" si="10"/>
        <v>224</v>
      </c>
      <c r="L21" s="119">
        <f t="shared" si="10"/>
        <v>223</v>
      </c>
      <c r="M21" s="119">
        <f t="shared" si="10"/>
        <v>1</v>
      </c>
      <c r="N21" s="119">
        <f t="shared" si="10"/>
        <v>746</v>
      </c>
      <c r="O21" s="119">
        <f t="shared" si="10"/>
        <v>2</v>
      </c>
      <c r="P21" s="119">
        <f t="shared" si="10"/>
        <v>0</v>
      </c>
      <c r="Q21" s="119">
        <f t="shared" si="10"/>
        <v>471</v>
      </c>
      <c r="R21" s="119">
        <f t="shared" si="10"/>
        <v>2</v>
      </c>
      <c r="S21" s="119">
        <f t="shared" si="10"/>
        <v>1</v>
      </c>
      <c r="T21" s="119">
        <f t="shared" si="8"/>
        <v>1222</v>
      </c>
      <c r="U21" s="123">
        <f t="shared" si="1"/>
        <v>0.23045267489711935</v>
      </c>
      <c r="V21" s="124">
        <f t="shared" si="9"/>
        <v>0</v>
      </c>
    </row>
    <row r="22" spans="1:22" s="88" customFormat="1" ht="17.25" customHeight="1">
      <c r="A22" s="98" t="s">
        <v>12</v>
      </c>
      <c r="B22" s="99" t="s">
        <v>154</v>
      </c>
      <c r="C22" s="119">
        <f>SUM(C23:C30)</f>
        <v>145</v>
      </c>
      <c r="D22" s="119">
        <f t="shared" si="4"/>
        <v>296</v>
      </c>
      <c r="E22" s="119">
        <f aca="true" t="shared" si="11" ref="E22:S22">SUM(E23:E30)</f>
        <v>151</v>
      </c>
      <c r="F22" s="119">
        <f t="shared" si="11"/>
        <v>145</v>
      </c>
      <c r="G22" s="119">
        <f t="shared" si="11"/>
        <v>1</v>
      </c>
      <c r="H22" s="119">
        <f t="shared" si="11"/>
        <v>0</v>
      </c>
      <c r="I22" s="119">
        <f t="shared" si="11"/>
        <v>295</v>
      </c>
      <c r="J22" s="119">
        <f t="shared" si="11"/>
        <v>226</v>
      </c>
      <c r="K22" s="119">
        <f t="shared" si="11"/>
        <v>64</v>
      </c>
      <c r="L22" s="119">
        <f t="shared" si="11"/>
        <v>63</v>
      </c>
      <c r="M22" s="119">
        <f t="shared" si="11"/>
        <v>1</v>
      </c>
      <c r="N22" s="119">
        <f t="shared" si="11"/>
        <v>160</v>
      </c>
      <c r="O22" s="119">
        <f t="shared" si="11"/>
        <v>2</v>
      </c>
      <c r="P22" s="119">
        <f t="shared" si="11"/>
        <v>0</v>
      </c>
      <c r="Q22" s="119">
        <f t="shared" si="11"/>
        <v>67</v>
      </c>
      <c r="R22" s="119">
        <f t="shared" si="11"/>
        <v>2</v>
      </c>
      <c r="S22" s="119">
        <f t="shared" si="11"/>
        <v>0</v>
      </c>
      <c r="T22" s="119">
        <f>SUM(N22:S22)</f>
        <v>231</v>
      </c>
      <c r="U22" s="123">
        <f t="shared" si="1"/>
        <v>0.2831858407079646</v>
      </c>
      <c r="V22" s="124">
        <f t="shared" si="9"/>
        <v>0</v>
      </c>
    </row>
    <row r="23" spans="1:22" s="3" customFormat="1" ht="17.25" customHeight="1">
      <c r="A23" s="113" t="s">
        <v>14</v>
      </c>
      <c r="B23" s="114" t="s">
        <v>196</v>
      </c>
      <c r="C23" s="143">
        <v>0</v>
      </c>
      <c r="D23" s="119">
        <f t="shared" si="4"/>
        <v>0</v>
      </c>
      <c r="E23" s="143">
        <v>0</v>
      </c>
      <c r="F23" s="143">
        <v>0</v>
      </c>
      <c r="G23" s="143">
        <v>0</v>
      </c>
      <c r="H23" s="143">
        <v>0</v>
      </c>
      <c r="I23" s="122">
        <f aca="true" t="shared" si="12" ref="I23:I30">J23+Q23+R23+S23</f>
        <v>0</v>
      </c>
      <c r="J23" s="122">
        <f aca="true" t="shared" si="13" ref="J23:J30">K23+N23+O23+P23</f>
        <v>0</v>
      </c>
      <c r="K23" s="122">
        <f aca="true" t="shared" si="14" ref="K23:K30">SUM(L23:M23)</f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18">
        <f t="shared" si="8"/>
        <v>0</v>
      </c>
      <c r="U23" s="126" t="e">
        <f t="shared" si="1"/>
        <v>#DIV/0!</v>
      </c>
      <c r="V23" s="121">
        <f t="shared" si="9"/>
        <v>0</v>
      </c>
    </row>
    <row r="24" spans="1:22" ht="13.5" customHeight="1">
      <c r="A24" s="113" t="s">
        <v>15</v>
      </c>
      <c r="B24" s="107" t="s">
        <v>195</v>
      </c>
      <c r="C24" s="143">
        <v>13</v>
      </c>
      <c r="D24" s="119">
        <f>SUM(E24:F24)</f>
        <v>37</v>
      </c>
      <c r="E24" s="143">
        <v>24</v>
      </c>
      <c r="F24" s="143">
        <v>13</v>
      </c>
      <c r="G24" s="143">
        <v>0</v>
      </c>
      <c r="H24" s="143">
        <v>0</v>
      </c>
      <c r="I24" s="122">
        <f>J24+Q24+R24+S24</f>
        <v>37</v>
      </c>
      <c r="J24" s="122">
        <f>K24+N24+O24+P24</f>
        <v>23</v>
      </c>
      <c r="K24" s="122">
        <f>SUM(L24:M24)</f>
        <v>9</v>
      </c>
      <c r="L24" s="143">
        <v>9</v>
      </c>
      <c r="M24" s="143">
        <v>0</v>
      </c>
      <c r="N24" s="143">
        <v>14</v>
      </c>
      <c r="O24" s="143">
        <v>0</v>
      </c>
      <c r="P24" s="143">
        <v>0</v>
      </c>
      <c r="Q24" s="143">
        <v>12</v>
      </c>
      <c r="R24" s="143">
        <v>2</v>
      </c>
      <c r="S24" s="143">
        <v>0</v>
      </c>
      <c r="T24" s="118">
        <f>SUM(N24:S24)</f>
        <v>28</v>
      </c>
      <c r="U24" s="126">
        <f>K24/J24</f>
        <v>0.391304347826087</v>
      </c>
      <c r="V24" s="121">
        <f t="shared" si="9"/>
        <v>0</v>
      </c>
    </row>
    <row r="25" spans="1:22" ht="13.5" customHeight="1">
      <c r="A25" s="113" t="s">
        <v>39</v>
      </c>
      <c r="B25" s="107" t="s">
        <v>144</v>
      </c>
      <c r="C25" s="143">
        <v>19</v>
      </c>
      <c r="D25" s="119">
        <f t="shared" si="4"/>
        <v>41</v>
      </c>
      <c r="E25" s="143">
        <v>22</v>
      </c>
      <c r="F25" s="143">
        <v>19</v>
      </c>
      <c r="G25" s="143">
        <v>0</v>
      </c>
      <c r="H25" s="143">
        <v>0</v>
      </c>
      <c r="I25" s="122">
        <f t="shared" si="12"/>
        <v>41</v>
      </c>
      <c r="J25" s="122">
        <f t="shared" si="13"/>
        <v>32</v>
      </c>
      <c r="K25" s="122">
        <f t="shared" si="14"/>
        <v>6</v>
      </c>
      <c r="L25" s="143">
        <v>6</v>
      </c>
      <c r="M25" s="143">
        <v>0</v>
      </c>
      <c r="N25" s="143">
        <v>25</v>
      </c>
      <c r="O25" s="143">
        <v>1</v>
      </c>
      <c r="P25" s="143">
        <v>0</v>
      </c>
      <c r="Q25" s="143">
        <v>9</v>
      </c>
      <c r="R25" s="143">
        <v>0</v>
      </c>
      <c r="S25" s="143">
        <v>0</v>
      </c>
      <c r="T25" s="118">
        <f t="shared" si="8"/>
        <v>35</v>
      </c>
      <c r="U25" s="126">
        <f t="shared" si="1"/>
        <v>0.1875</v>
      </c>
      <c r="V25" s="121">
        <f aca="true" t="shared" si="15" ref="V25:V56">D25-G25-H25-I25</f>
        <v>0</v>
      </c>
    </row>
    <row r="26" spans="1:22" ht="13.5" customHeight="1">
      <c r="A26" s="113" t="s">
        <v>41</v>
      </c>
      <c r="B26" s="107" t="s">
        <v>149</v>
      </c>
      <c r="C26" s="143">
        <v>17</v>
      </c>
      <c r="D26" s="119">
        <f t="shared" si="4"/>
        <v>38</v>
      </c>
      <c r="E26" s="143">
        <v>21</v>
      </c>
      <c r="F26" s="143">
        <v>17</v>
      </c>
      <c r="G26" s="143">
        <v>1</v>
      </c>
      <c r="H26" s="143">
        <v>0</v>
      </c>
      <c r="I26" s="122">
        <f t="shared" si="12"/>
        <v>37</v>
      </c>
      <c r="J26" s="122">
        <f t="shared" si="13"/>
        <v>33</v>
      </c>
      <c r="K26" s="122">
        <f t="shared" si="14"/>
        <v>8</v>
      </c>
      <c r="L26" s="143">
        <v>8</v>
      </c>
      <c r="M26" s="143">
        <v>0</v>
      </c>
      <c r="N26" s="143">
        <v>25</v>
      </c>
      <c r="O26" s="143">
        <v>0</v>
      </c>
      <c r="P26" s="143">
        <v>0</v>
      </c>
      <c r="Q26" s="143">
        <v>4</v>
      </c>
      <c r="R26" s="143">
        <v>0</v>
      </c>
      <c r="S26" s="143">
        <v>0</v>
      </c>
      <c r="T26" s="118">
        <f t="shared" si="8"/>
        <v>29</v>
      </c>
      <c r="U26" s="126">
        <f t="shared" si="1"/>
        <v>0.24242424242424243</v>
      </c>
      <c r="V26" s="121">
        <f t="shared" si="15"/>
        <v>0</v>
      </c>
    </row>
    <row r="27" spans="1:22" ht="13.5" customHeight="1">
      <c r="A27" s="113" t="s">
        <v>42</v>
      </c>
      <c r="B27" s="108" t="s">
        <v>157</v>
      </c>
      <c r="C27" s="143">
        <v>13</v>
      </c>
      <c r="D27" s="119">
        <f>SUM(E27:F27)</f>
        <v>32</v>
      </c>
      <c r="E27" s="143">
        <v>19</v>
      </c>
      <c r="F27" s="143">
        <v>13</v>
      </c>
      <c r="G27" s="143">
        <v>0</v>
      </c>
      <c r="H27" s="143">
        <v>0</v>
      </c>
      <c r="I27" s="122">
        <f>J27+Q27+R27+S27</f>
        <v>32</v>
      </c>
      <c r="J27" s="122">
        <f>K27+N27+O27+P27</f>
        <v>23</v>
      </c>
      <c r="K27" s="122">
        <f>SUM(L27:M27)</f>
        <v>7</v>
      </c>
      <c r="L27" s="143">
        <v>7</v>
      </c>
      <c r="M27" s="143">
        <v>0</v>
      </c>
      <c r="N27" s="143">
        <v>16</v>
      </c>
      <c r="O27" s="143">
        <v>0</v>
      </c>
      <c r="P27" s="143">
        <v>0</v>
      </c>
      <c r="Q27" s="143">
        <v>9</v>
      </c>
      <c r="R27" s="143">
        <v>0</v>
      </c>
      <c r="S27" s="143">
        <v>0</v>
      </c>
      <c r="T27" s="118">
        <f>SUM(N27:S27)</f>
        <v>25</v>
      </c>
      <c r="U27" s="126">
        <f>K27/J27</f>
        <v>0.30434782608695654</v>
      </c>
      <c r="V27" s="121">
        <f>D27-G27-H27-I27</f>
        <v>0</v>
      </c>
    </row>
    <row r="28" spans="1:22" ht="13.5" customHeight="1">
      <c r="A28" s="113" t="s">
        <v>62</v>
      </c>
      <c r="B28" s="107" t="s">
        <v>151</v>
      </c>
      <c r="C28" s="143">
        <v>33</v>
      </c>
      <c r="D28" s="119">
        <f t="shared" si="4"/>
        <v>54</v>
      </c>
      <c r="E28" s="143">
        <v>21</v>
      </c>
      <c r="F28" s="143">
        <v>33</v>
      </c>
      <c r="G28" s="143">
        <v>0</v>
      </c>
      <c r="H28" s="143">
        <v>0</v>
      </c>
      <c r="I28" s="122">
        <f t="shared" si="12"/>
        <v>54</v>
      </c>
      <c r="J28" s="122">
        <f t="shared" si="13"/>
        <v>44</v>
      </c>
      <c r="K28" s="122">
        <f t="shared" si="14"/>
        <v>11</v>
      </c>
      <c r="L28" s="143">
        <v>11</v>
      </c>
      <c r="M28" s="143">
        <v>0</v>
      </c>
      <c r="N28" s="143">
        <v>33</v>
      </c>
      <c r="O28" s="143">
        <v>0</v>
      </c>
      <c r="P28" s="143">
        <v>0</v>
      </c>
      <c r="Q28" s="143">
        <v>10</v>
      </c>
      <c r="R28" s="143">
        <v>0</v>
      </c>
      <c r="S28" s="143">
        <v>0</v>
      </c>
      <c r="T28" s="118">
        <f t="shared" si="8"/>
        <v>43</v>
      </c>
      <c r="U28" s="126">
        <f t="shared" si="1"/>
        <v>0.25</v>
      </c>
      <c r="V28" s="121">
        <f t="shared" si="15"/>
        <v>0</v>
      </c>
    </row>
    <row r="29" spans="1:22" ht="13.5" customHeight="1">
      <c r="A29" s="113" t="s">
        <v>63</v>
      </c>
      <c r="B29" s="107" t="s">
        <v>152</v>
      </c>
      <c r="C29" s="143">
        <v>24</v>
      </c>
      <c r="D29" s="119">
        <f t="shared" si="4"/>
        <v>57</v>
      </c>
      <c r="E29" s="143">
        <v>33</v>
      </c>
      <c r="F29" s="143">
        <v>24</v>
      </c>
      <c r="G29" s="143">
        <v>0</v>
      </c>
      <c r="H29" s="143">
        <v>0</v>
      </c>
      <c r="I29" s="122">
        <f t="shared" si="12"/>
        <v>57</v>
      </c>
      <c r="J29" s="122">
        <f t="shared" si="13"/>
        <v>38</v>
      </c>
      <c r="K29" s="122">
        <f t="shared" si="14"/>
        <v>13</v>
      </c>
      <c r="L29" s="143">
        <v>12</v>
      </c>
      <c r="M29" s="143">
        <v>1</v>
      </c>
      <c r="N29" s="143">
        <v>25</v>
      </c>
      <c r="O29" s="143">
        <v>0</v>
      </c>
      <c r="P29" s="143">
        <v>0</v>
      </c>
      <c r="Q29" s="143">
        <v>19</v>
      </c>
      <c r="R29" s="143">
        <v>0</v>
      </c>
      <c r="S29" s="143">
        <v>0</v>
      </c>
      <c r="T29" s="118">
        <f t="shared" si="8"/>
        <v>44</v>
      </c>
      <c r="U29" s="126">
        <f t="shared" si="1"/>
        <v>0.34210526315789475</v>
      </c>
      <c r="V29" s="121">
        <f t="shared" si="15"/>
        <v>0</v>
      </c>
    </row>
    <row r="30" spans="1:22" ht="13.5" customHeight="1">
      <c r="A30" s="113" t="s">
        <v>197</v>
      </c>
      <c r="B30" s="107" t="s">
        <v>153</v>
      </c>
      <c r="C30" s="143">
        <v>26</v>
      </c>
      <c r="D30" s="119">
        <f t="shared" si="4"/>
        <v>37</v>
      </c>
      <c r="E30" s="143">
        <v>11</v>
      </c>
      <c r="F30" s="143">
        <v>26</v>
      </c>
      <c r="G30" s="143">
        <v>0</v>
      </c>
      <c r="H30" s="143">
        <v>0</v>
      </c>
      <c r="I30" s="122">
        <f t="shared" si="12"/>
        <v>37</v>
      </c>
      <c r="J30" s="122">
        <f t="shared" si="13"/>
        <v>33</v>
      </c>
      <c r="K30" s="122">
        <f t="shared" si="14"/>
        <v>10</v>
      </c>
      <c r="L30" s="143">
        <v>10</v>
      </c>
      <c r="M30" s="143">
        <v>0</v>
      </c>
      <c r="N30" s="143">
        <v>22</v>
      </c>
      <c r="O30" s="143">
        <v>1</v>
      </c>
      <c r="P30" s="143">
        <v>0</v>
      </c>
      <c r="Q30" s="143">
        <v>4</v>
      </c>
      <c r="R30" s="143">
        <v>0</v>
      </c>
      <c r="S30" s="143">
        <v>0</v>
      </c>
      <c r="T30" s="118">
        <f t="shared" si="8"/>
        <v>27</v>
      </c>
      <c r="U30" s="126">
        <f t="shared" si="1"/>
        <v>0.30303030303030304</v>
      </c>
      <c r="V30" s="121">
        <f t="shared" si="15"/>
        <v>0</v>
      </c>
    </row>
    <row r="31" spans="1:22" s="80" customFormat="1" ht="13.5" customHeight="1">
      <c r="A31" s="93" t="s">
        <v>13</v>
      </c>
      <c r="B31" s="94" t="s">
        <v>155</v>
      </c>
      <c r="C31" s="130">
        <f>SUM(C32:C36)</f>
        <v>203</v>
      </c>
      <c r="D31" s="119">
        <f t="shared" si="4"/>
        <v>205</v>
      </c>
      <c r="E31" s="130">
        <f aca="true" t="shared" si="16" ref="E31:S31">SUM(E32:E36)</f>
        <v>151</v>
      </c>
      <c r="F31" s="130">
        <f t="shared" si="16"/>
        <v>54</v>
      </c>
      <c r="G31" s="130">
        <f t="shared" si="16"/>
        <v>1</v>
      </c>
      <c r="H31" s="130">
        <f t="shared" si="16"/>
        <v>0</v>
      </c>
      <c r="I31" s="119">
        <f t="shared" si="16"/>
        <v>204</v>
      </c>
      <c r="J31" s="119">
        <f t="shared" si="16"/>
        <v>137</v>
      </c>
      <c r="K31" s="119">
        <f t="shared" si="16"/>
        <v>41</v>
      </c>
      <c r="L31" s="130">
        <f t="shared" si="16"/>
        <v>41</v>
      </c>
      <c r="M31" s="130">
        <f t="shared" si="16"/>
        <v>0</v>
      </c>
      <c r="N31" s="130">
        <f t="shared" si="16"/>
        <v>96</v>
      </c>
      <c r="O31" s="130">
        <f t="shared" si="16"/>
        <v>0</v>
      </c>
      <c r="P31" s="130">
        <f t="shared" si="16"/>
        <v>0</v>
      </c>
      <c r="Q31" s="130">
        <f t="shared" si="16"/>
        <v>66</v>
      </c>
      <c r="R31" s="130">
        <f t="shared" si="16"/>
        <v>0</v>
      </c>
      <c r="S31" s="130">
        <f t="shared" si="16"/>
        <v>1</v>
      </c>
      <c r="T31" s="119">
        <f t="shared" si="8"/>
        <v>163</v>
      </c>
      <c r="U31" s="131">
        <f t="shared" si="1"/>
        <v>0.29927007299270075</v>
      </c>
      <c r="V31" s="124">
        <f t="shared" si="15"/>
        <v>0</v>
      </c>
    </row>
    <row r="32" spans="1:22" ht="13.5" customHeight="1">
      <c r="A32" s="59" t="s">
        <v>16</v>
      </c>
      <c r="B32" s="108" t="s">
        <v>156</v>
      </c>
      <c r="C32" s="125"/>
      <c r="D32" s="119">
        <f t="shared" si="4"/>
        <v>0</v>
      </c>
      <c r="E32" s="125"/>
      <c r="F32" s="125"/>
      <c r="G32" s="125"/>
      <c r="H32" s="125"/>
      <c r="I32" s="122">
        <f>J32+Q32+R32+S32</f>
        <v>0</v>
      </c>
      <c r="J32" s="122">
        <f>K32+N32+O32+P32</f>
        <v>0</v>
      </c>
      <c r="K32" s="122">
        <f>SUM(L32:M32)</f>
        <v>0</v>
      </c>
      <c r="L32" s="125"/>
      <c r="M32" s="125"/>
      <c r="N32" s="125"/>
      <c r="O32" s="125"/>
      <c r="P32" s="129"/>
      <c r="Q32" s="129"/>
      <c r="R32" s="129"/>
      <c r="S32" s="129"/>
      <c r="T32" s="118">
        <f t="shared" si="8"/>
        <v>0</v>
      </c>
      <c r="U32" s="126" t="e">
        <f t="shared" si="1"/>
        <v>#DIV/0!</v>
      </c>
      <c r="V32" s="121">
        <f t="shared" si="15"/>
        <v>0</v>
      </c>
    </row>
    <row r="33" spans="1:22" ht="13.5" customHeight="1">
      <c r="A33" s="59" t="s">
        <v>17</v>
      </c>
      <c r="B33" s="108" t="s">
        <v>205</v>
      </c>
      <c r="C33" s="125">
        <v>43</v>
      </c>
      <c r="D33" s="119">
        <f t="shared" si="4"/>
        <v>43</v>
      </c>
      <c r="E33" s="125">
        <v>32</v>
      </c>
      <c r="F33" s="125">
        <v>11</v>
      </c>
      <c r="G33" s="125"/>
      <c r="H33" s="125"/>
      <c r="I33" s="122">
        <f>J33+Q33+R33+S33</f>
        <v>43</v>
      </c>
      <c r="J33" s="122">
        <f>K33+N33+O33+P33</f>
        <v>31</v>
      </c>
      <c r="K33" s="122">
        <f>SUM(L33:M33)</f>
        <v>11</v>
      </c>
      <c r="L33" s="125">
        <v>11</v>
      </c>
      <c r="M33" s="125"/>
      <c r="N33" s="125">
        <v>20</v>
      </c>
      <c r="O33" s="125"/>
      <c r="P33" s="129"/>
      <c r="Q33" s="129">
        <v>12</v>
      </c>
      <c r="R33" s="129"/>
      <c r="S33" s="129"/>
      <c r="T33" s="118">
        <f t="shared" si="8"/>
        <v>32</v>
      </c>
      <c r="U33" s="126">
        <f t="shared" si="1"/>
        <v>0.3548387096774194</v>
      </c>
      <c r="V33" s="121">
        <f t="shared" si="15"/>
        <v>0</v>
      </c>
    </row>
    <row r="34" spans="1:22" ht="13.5" customHeight="1">
      <c r="A34" s="59" t="s">
        <v>83</v>
      </c>
      <c r="B34" s="108" t="s">
        <v>185</v>
      </c>
      <c r="C34" s="125">
        <v>56</v>
      </c>
      <c r="D34" s="119">
        <f t="shared" si="4"/>
        <v>56</v>
      </c>
      <c r="E34" s="125">
        <v>42</v>
      </c>
      <c r="F34" s="125">
        <v>14</v>
      </c>
      <c r="G34" s="125">
        <v>1</v>
      </c>
      <c r="H34" s="125"/>
      <c r="I34" s="122">
        <f>J34+Q34+R34+S34</f>
        <v>55</v>
      </c>
      <c r="J34" s="122">
        <f>K34+N34+O34+P34</f>
        <v>45</v>
      </c>
      <c r="K34" s="122">
        <f>SUM(L34:M34)</f>
        <v>12</v>
      </c>
      <c r="L34" s="125">
        <v>12</v>
      </c>
      <c r="M34" s="125"/>
      <c r="N34" s="125">
        <v>33</v>
      </c>
      <c r="O34" s="125"/>
      <c r="P34" s="129"/>
      <c r="Q34" s="129">
        <v>10</v>
      </c>
      <c r="R34" s="129"/>
      <c r="S34" s="129"/>
      <c r="T34" s="118">
        <f t="shared" si="8"/>
        <v>43</v>
      </c>
      <c r="U34" s="126">
        <f t="shared" si="1"/>
        <v>0.26666666666666666</v>
      </c>
      <c r="V34" s="121">
        <f t="shared" si="15"/>
        <v>0</v>
      </c>
    </row>
    <row r="35" spans="1:22" ht="13.5" customHeight="1">
      <c r="A35" s="59" t="s">
        <v>129</v>
      </c>
      <c r="B35" s="108" t="s">
        <v>177</v>
      </c>
      <c r="C35" s="125">
        <v>27</v>
      </c>
      <c r="D35" s="119">
        <f t="shared" si="4"/>
        <v>29</v>
      </c>
      <c r="E35" s="125">
        <v>7</v>
      </c>
      <c r="F35" s="125">
        <v>22</v>
      </c>
      <c r="G35" s="125"/>
      <c r="H35" s="125"/>
      <c r="I35" s="122">
        <f>J35+Q35+R35+S35</f>
        <v>29</v>
      </c>
      <c r="J35" s="122">
        <f>K35+N35+O35+P35</f>
        <v>28</v>
      </c>
      <c r="K35" s="122">
        <f>SUM(L35:M35)</f>
        <v>16</v>
      </c>
      <c r="L35" s="125">
        <v>16</v>
      </c>
      <c r="M35" s="125"/>
      <c r="N35" s="125">
        <v>12</v>
      </c>
      <c r="O35" s="125"/>
      <c r="P35" s="129"/>
      <c r="Q35" s="129">
        <v>1</v>
      </c>
      <c r="R35" s="129"/>
      <c r="S35" s="129"/>
      <c r="T35" s="118">
        <f t="shared" si="8"/>
        <v>13</v>
      </c>
      <c r="U35" s="126">
        <f t="shared" si="1"/>
        <v>0.5714285714285714</v>
      </c>
      <c r="V35" s="121">
        <f t="shared" si="15"/>
        <v>0</v>
      </c>
    </row>
    <row r="36" spans="1:22" ht="13.5" customHeight="1">
      <c r="A36" s="59" t="s">
        <v>129</v>
      </c>
      <c r="B36" s="108" t="s">
        <v>158</v>
      </c>
      <c r="C36" s="125">
        <v>77</v>
      </c>
      <c r="D36" s="119">
        <f t="shared" si="4"/>
        <v>77</v>
      </c>
      <c r="E36" s="125">
        <v>70</v>
      </c>
      <c r="F36" s="125">
        <v>7</v>
      </c>
      <c r="G36" s="125"/>
      <c r="H36" s="125"/>
      <c r="I36" s="122">
        <f>J36+Q36+R36+S36</f>
        <v>77</v>
      </c>
      <c r="J36" s="122">
        <f>K36+N36+O36+P36</f>
        <v>33</v>
      </c>
      <c r="K36" s="122">
        <f>SUM(L36:M36)</f>
        <v>2</v>
      </c>
      <c r="L36" s="125">
        <v>2</v>
      </c>
      <c r="M36" s="125"/>
      <c r="N36" s="125">
        <v>31</v>
      </c>
      <c r="O36" s="125"/>
      <c r="P36" s="129"/>
      <c r="Q36" s="129">
        <v>43</v>
      </c>
      <c r="R36" s="129"/>
      <c r="S36" s="129">
        <v>1</v>
      </c>
      <c r="T36" s="118">
        <f t="shared" si="8"/>
        <v>75</v>
      </c>
      <c r="U36" s="126">
        <f t="shared" si="1"/>
        <v>0.06060606060606061</v>
      </c>
      <c r="V36" s="121">
        <f t="shared" si="15"/>
        <v>0</v>
      </c>
    </row>
    <row r="37" spans="1:22" s="80" customFormat="1" ht="13.5" customHeight="1">
      <c r="A37" s="93" t="s">
        <v>18</v>
      </c>
      <c r="B37" s="94" t="s">
        <v>169</v>
      </c>
      <c r="C37" s="130">
        <f>SUM(C38:C42)</f>
        <v>20</v>
      </c>
      <c r="D37" s="119">
        <f t="shared" si="4"/>
        <v>122</v>
      </c>
      <c r="E37" s="130">
        <f aca="true" t="shared" si="17" ref="E37:S37">SUM(E38:E42)</f>
        <v>89</v>
      </c>
      <c r="F37" s="130">
        <f t="shared" si="17"/>
        <v>33</v>
      </c>
      <c r="G37" s="130">
        <f t="shared" si="17"/>
        <v>0</v>
      </c>
      <c r="H37" s="130">
        <f t="shared" si="17"/>
        <v>0</v>
      </c>
      <c r="I37" s="119">
        <f t="shared" si="17"/>
        <v>122</v>
      </c>
      <c r="J37" s="119">
        <f t="shared" si="17"/>
        <v>70</v>
      </c>
      <c r="K37" s="119">
        <f t="shared" si="17"/>
        <v>22</v>
      </c>
      <c r="L37" s="130">
        <f t="shared" si="17"/>
        <v>22</v>
      </c>
      <c r="M37" s="130">
        <f t="shared" si="17"/>
        <v>0</v>
      </c>
      <c r="N37" s="130">
        <f t="shared" si="17"/>
        <v>48</v>
      </c>
      <c r="O37" s="130">
        <f t="shared" si="17"/>
        <v>0</v>
      </c>
      <c r="P37" s="130">
        <f t="shared" si="17"/>
        <v>0</v>
      </c>
      <c r="Q37" s="130">
        <f t="shared" si="17"/>
        <v>52</v>
      </c>
      <c r="R37" s="130">
        <f t="shared" si="17"/>
        <v>0</v>
      </c>
      <c r="S37" s="130">
        <f t="shared" si="17"/>
        <v>0</v>
      </c>
      <c r="T37" s="119">
        <f t="shared" si="8"/>
        <v>100</v>
      </c>
      <c r="U37" s="131">
        <f t="shared" si="1"/>
        <v>0.3142857142857143</v>
      </c>
      <c r="V37" s="124">
        <f t="shared" si="15"/>
        <v>0</v>
      </c>
    </row>
    <row r="38" spans="1:22" ht="13.5" customHeight="1">
      <c r="A38" s="59" t="s">
        <v>44</v>
      </c>
      <c r="B38" s="109" t="s">
        <v>189</v>
      </c>
      <c r="C38" s="125">
        <v>3</v>
      </c>
      <c r="D38" s="119">
        <f t="shared" si="4"/>
        <v>6</v>
      </c>
      <c r="E38" s="125">
        <v>3</v>
      </c>
      <c r="F38" s="125">
        <v>3</v>
      </c>
      <c r="G38" s="125"/>
      <c r="H38" s="125"/>
      <c r="I38" s="122">
        <f>J38+Q38+R38+S38</f>
        <v>6</v>
      </c>
      <c r="J38" s="122">
        <f>K38+N38+O38+P38</f>
        <v>4</v>
      </c>
      <c r="K38" s="122">
        <f>SUM(L38:M38)</f>
        <v>2</v>
      </c>
      <c r="L38" s="125">
        <v>2</v>
      </c>
      <c r="M38" s="125"/>
      <c r="N38" s="125">
        <v>2</v>
      </c>
      <c r="O38" s="125"/>
      <c r="P38" s="129"/>
      <c r="Q38" s="129">
        <v>2</v>
      </c>
      <c r="R38" s="129"/>
      <c r="S38" s="129"/>
      <c r="T38" s="118">
        <f t="shared" si="8"/>
        <v>4</v>
      </c>
      <c r="U38" s="126">
        <f t="shared" si="1"/>
        <v>0.5</v>
      </c>
      <c r="V38" s="121">
        <f t="shared" si="15"/>
        <v>0</v>
      </c>
    </row>
    <row r="39" spans="1:22" ht="13.5" customHeight="1">
      <c r="A39" s="59" t="s">
        <v>45</v>
      </c>
      <c r="B39" s="109" t="s">
        <v>200</v>
      </c>
      <c r="C39" s="125">
        <v>5</v>
      </c>
      <c r="D39" s="119">
        <f t="shared" si="4"/>
        <v>20</v>
      </c>
      <c r="E39" s="125">
        <v>11</v>
      </c>
      <c r="F39" s="125">
        <v>9</v>
      </c>
      <c r="G39" s="125"/>
      <c r="H39" s="125"/>
      <c r="I39" s="122">
        <f>J39+Q39+R39+S39</f>
        <v>20</v>
      </c>
      <c r="J39" s="122">
        <f>K39+N39+O39+P39</f>
        <v>13</v>
      </c>
      <c r="K39" s="122">
        <f>SUM(L39:M39)</f>
        <v>2</v>
      </c>
      <c r="L39" s="125">
        <v>2</v>
      </c>
      <c r="M39" s="125"/>
      <c r="N39" s="125">
        <v>11</v>
      </c>
      <c r="O39" s="125"/>
      <c r="P39" s="129"/>
      <c r="Q39" s="129">
        <v>7</v>
      </c>
      <c r="R39" s="129"/>
      <c r="S39" s="129"/>
      <c r="T39" s="118">
        <f t="shared" si="8"/>
        <v>18</v>
      </c>
      <c r="U39" s="126">
        <f t="shared" si="1"/>
        <v>0.15384615384615385</v>
      </c>
      <c r="V39" s="121">
        <f t="shared" si="15"/>
        <v>0</v>
      </c>
    </row>
    <row r="40" spans="1:22" ht="13.5" customHeight="1">
      <c r="A40" s="59" t="s">
        <v>68</v>
      </c>
      <c r="B40" s="109" t="s">
        <v>202</v>
      </c>
      <c r="C40" s="125">
        <v>2</v>
      </c>
      <c r="D40" s="119">
        <f t="shared" si="4"/>
        <v>33</v>
      </c>
      <c r="E40" s="125">
        <v>30</v>
      </c>
      <c r="F40" s="125">
        <v>3</v>
      </c>
      <c r="G40" s="125"/>
      <c r="H40" s="125"/>
      <c r="I40" s="122">
        <f>J40+Q40+R40+S40</f>
        <v>33</v>
      </c>
      <c r="J40" s="122">
        <f>K40+N40+O40+P40</f>
        <v>16</v>
      </c>
      <c r="K40" s="122">
        <f>SUM(L40:M40)</f>
        <v>3</v>
      </c>
      <c r="L40" s="125">
        <v>3</v>
      </c>
      <c r="M40" s="125"/>
      <c r="N40" s="125">
        <v>13</v>
      </c>
      <c r="O40" s="125"/>
      <c r="P40" s="129"/>
      <c r="Q40" s="129">
        <v>17</v>
      </c>
      <c r="R40" s="129"/>
      <c r="S40" s="129"/>
      <c r="T40" s="118">
        <f t="shared" si="8"/>
        <v>30</v>
      </c>
      <c r="U40" s="126">
        <f t="shared" si="1"/>
        <v>0.1875</v>
      </c>
      <c r="V40" s="121">
        <f t="shared" si="15"/>
        <v>0</v>
      </c>
    </row>
    <row r="41" spans="1:22" ht="13.5" customHeight="1">
      <c r="A41" s="59" t="s">
        <v>69</v>
      </c>
      <c r="B41" s="109" t="s">
        <v>187</v>
      </c>
      <c r="C41" s="125">
        <v>3</v>
      </c>
      <c r="D41" s="119">
        <f t="shared" si="4"/>
        <v>35</v>
      </c>
      <c r="E41" s="125">
        <v>26</v>
      </c>
      <c r="F41" s="125">
        <v>9</v>
      </c>
      <c r="G41" s="125"/>
      <c r="H41" s="125"/>
      <c r="I41" s="122">
        <f>J41+Q41+R41+S41</f>
        <v>35</v>
      </c>
      <c r="J41" s="122">
        <f>K41+N41+O41+P41</f>
        <v>21</v>
      </c>
      <c r="K41" s="122">
        <f>SUM(L41:M41)</f>
        <v>7</v>
      </c>
      <c r="L41" s="125">
        <v>7</v>
      </c>
      <c r="M41" s="125"/>
      <c r="N41" s="125">
        <v>14</v>
      </c>
      <c r="O41" s="125"/>
      <c r="P41" s="129"/>
      <c r="Q41" s="129">
        <v>14</v>
      </c>
      <c r="R41" s="129"/>
      <c r="S41" s="129"/>
      <c r="T41" s="118">
        <f t="shared" si="8"/>
        <v>28</v>
      </c>
      <c r="U41" s="126">
        <f aca="true" t="shared" si="18" ref="U41:U69">K41/J41</f>
        <v>0.3333333333333333</v>
      </c>
      <c r="V41" s="121">
        <f t="shared" si="15"/>
        <v>0</v>
      </c>
    </row>
    <row r="42" spans="1:22" ht="13.5" customHeight="1">
      <c r="A42" s="59" t="s">
        <v>201</v>
      </c>
      <c r="B42" s="109" t="s">
        <v>188</v>
      </c>
      <c r="C42" s="125">
        <v>7</v>
      </c>
      <c r="D42" s="119">
        <f t="shared" si="4"/>
        <v>28</v>
      </c>
      <c r="E42" s="125">
        <v>19</v>
      </c>
      <c r="F42" s="125">
        <v>9</v>
      </c>
      <c r="G42" s="125"/>
      <c r="H42" s="125"/>
      <c r="I42" s="122">
        <f>J42+Q42+R42+S42</f>
        <v>28</v>
      </c>
      <c r="J42" s="122">
        <f>K42+N42+O42+P42</f>
        <v>16</v>
      </c>
      <c r="K42" s="122">
        <f>SUM(L42:M42)</f>
        <v>8</v>
      </c>
      <c r="L42" s="125">
        <v>8</v>
      </c>
      <c r="M42" s="125"/>
      <c r="N42" s="125">
        <v>8</v>
      </c>
      <c r="O42" s="125"/>
      <c r="P42" s="129"/>
      <c r="Q42" s="129">
        <v>12</v>
      </c>
      <c r="R42" s="129"/>
      <c r="S42" s="129"/>
      <c r="T42" s="118">
        <f t="shared" si="8"/>
        <v>20</v>
      </c>
      <c r="U42" s="126">
        <f t="shared" si="18"/>
        <v>0.5</v>
      </c>
      <c r="V42" s="121">
        <f t="shared" si="15"/>
        <v>0</v>
      </c>
    </row>
    <row r="43" spans="1:22" s="80" customFormat="1" ht="13.5" customHeight="1">
      <c r="A43" s="93" t="s">
        <v>20</v>
      </c>
      <c r="B43" s="94" t="s">
        <v>160</v>
      </c>
      <c r="C43" s="130">
        <f>SUM(C44:C47)</f>
        <v>39</v>
      </c>
      <c r="D43" s="119">
        <f t="shared" si="4"/>
        <v>123</v>
      </c>
      <c r="E43" s="132">
        <f aca="true" t="shared" si="19" ref="E43:S43">SUM(E44:E47)</f>
        <v>82</v>
      </c>
      <c r="F43" s="132">
        <f t="shared" si="19"/>
        <v>41</v>
      </c>
      <c r="G43" s="132">
        <f t="shared" si="19"/>
        <v>0</v>
      </c>
      <c r="H43" s="132">
        <f t="shared" si="19"/>
        <v>0</v>
      </c>
      <c r="I43" s="119">
        <f t="shared" si="19"/>
        <v>123</v>
      </c>
      <c r="J43" s="119">
        <f t="shared" si="19"/>
        <v>83</v>
      </c>
      <c r="K43" s="119">
        <f t="shared" si="19"/>
        <v>36</v>
      </c>
      <c r="L43" s="132">
        <f t="shared" si="19"/>
        <v>36</v>
      </c>
      <c r="M43" s="132">
        <f t="shared" si="19"/>
        <v>0</v>
      </c>
      <c r="N43" s="132">
        <f t="shared" si="19"/>
        <v>47</v>
      </c>
      <c r="O43" s="132">
        <f t="shared" si="19"/>
        <v>0</v>
      </c>
      <c r="P43" s="132">
        <f t="shared" si="19"/>
        <v>0</v>
      </c>
      <c r="Q43" s="132">
        <f t="shared" si="19"/>
        <v>40</v>
      </c>
      <c r="R43" s="132">
        <f t="shared" si="19"/>
        <v>0</v>
      </c>
      <c r="S43" s="132">
        <f t="shared" si="19"/>
        <v>0</v>
      </c>
      <c r="T43" s="119">
        <f aca="true" t="shared" si="20" ref="T43:T69">SUM(N43:S43)</f>
        <v>87</v>
      </c>
      <c r="U43" s="131">
        <f t="shared" si="18"/>
        <v>0.43373493975903615</v>
      </c>
      <c r="V43" s="124">
        <f t="shared" si="15"/>
        <v>0</v>
      </c>
    </row>
    <row r="44" spans="1:22" ht="13.5" customHeight="1">
      <c r="A44" s="59" t="s">
        <v>46</v>
      </c>
      <c r="B44" s="109" t="s">
        <v>203</v>
      </c>
      <c r="C44" s="140">
        <v>9</v>
      </c>
      <c r="D44" s="119">
        <f t="shared" si="4"/>
        <v>10</v>
      </c>
      <c r="E44" s="140"/>
      <c r="F44" s="140">
        <v>10</v>
      </c>
      <c r="G44" s="140"/>
      <c r="H44" s="140"/>
      <c r="I44" s="122">
        <f>J44+Q44+R44+S44</f>
        <v>10</v>
      </c>
      <c r="J44" s="122">
        <f>K44+N44+O44+P44</f>
        <v>10</v>
      </c>
      <c r="K44" s="122">
        <f>SUM(L44:M44)</f>
        <v>10</v>
      </c>
      <c r="L44" s="140">
        <v>10</v>
      </c>
      <c r="M44" s="140"/>
      <c r="N44" s="140"/>
      <c r="O44" s="140"/>
      <c r="P44" s="141"/>
      <c r="Q44" s="141"/>
      <c r="R44" s="141"/>
      <c r="S44" s="141"/>
      <c r="T44" s="118">
        <f t="shared" si="20"/>
        <v>0</v>
      </c>
      <c r="U44" s="126">
        <f t="shared" si="18"/>
        <v>1</v>
      </c>
      <c r="V44" s="121">
        <f t="shared" si="15"/>
        <v>0</v>
      </c>
    </row>
    <row r="45" spans="1:22" ht="13.5" customHeight="1">
      <c r="A45" s="59" t="s">
        <v>47</v>
      </c>
      <c r="B45" s="109" t="s">
        <v>161</v>
      </c>
      <c r="C45" s="140">
        <v>6</v>
      </c>
      <c r="D45" s="119">
        <f t="shared" si="4"/>
        <v>24</v>
      </c>
      <c r="E45" s="140">
        <v>18</v>
      </c>
      <c r="F45" s="140">
        <v>6</v>
      </c>
      <c r="G45" s="140"/>
      <c r="H45" s="140"/>
      <c r="I45" s="122">
        <f>J45+Q45+R45+S45</f>
        <v>24</v>
      </c>
      <c r="J45" s="122">
        <f>K45+N45+O45+P45</f>
        <v>16</v>
      </c>
      <c r="K45" s="122">
        <f>SUM(L45:M45)</f>
        <v>7</v>
      </c>
      <c r="L45" s="140">
        <v>7</v>
      </c>
      <c r="M45" s="140"/>
      <c r="N45" s="140">
        <v>9</v>
      </c>
      <c r="O45" s="140"/>
      <c r="P45" s="141"/>
      <c r="Q45" s="141">
        <v>8</v>
      </c>
      <c r="R45" s="141"/>
      <c r="S45" s="141"/>
      <c r="T45" s="118">
        <f t="shared" si="20"/>
        <v>17</v>
      </c>
      <c r="U45" s="126">
        <f t="shared" si="18"/>
        <v>0.4375</v>
      </c>
      <c r="V45" s="121">
        <f t="shared" si="15"/>
        <v>0</v>
      </c>
    </row>
    <row r="46" spans="1:22" ht="13.5" customHeight="1">
      <c r="A46" s="59" t="s">
        <v>130</v>
      </c>
      <c r="B46" s="109" t="s">
        <v>162</v>
      </c>
      <c r="C46" s="140">
        <v>6</v>
      </c>
      <c r="D46" s="119">
        <f>SUM(E46:F46)</f>
        <v>38</v>
      </c>
      <c r="E46" s="140">
        <v>32</v>
      </c>
      <c r="F46" s="140">
        <v>6</v>
      </c>
      <c r="G46" s="140"/>
      <c r="H46" s="140"/>
      <c r="I46" s="122">
        <f>J46+Q46+R46+S46</f>
        <v>38</v>
      </c>
      <c r="J46" s="122">
        <f>K46+N46+O46+P46</f>
        <v>19</v>
      </c>
      <c r="K46" s="122">
        <f>SUM(L46:M46)</f>
        <v>5</v>
      </c>
      <c r="L46" s="140">
        <v>5</v>
      </c>
      <c r="M46" s="140"/>
      <c r="N46" s="140">
        <v>14</v>
      </c>
      <c r="O46" s="140"/>
      <c r="P46" s="141"/>
      <c r="Q46" s="141">
        <v>19</v>
      </c>
      <c r="R46" s="141"/>
      <c r="S46" s="141"/>
      <c r="T46" s="118">
        <f>SUM(N46:S46)</f>
        <v>33</v>
      </c>
      <c r="U46" s="126">
        <f>K46/J46</f>
        <v>0.2631578947368421</v>
      </c>
      <c r="V46" s="121">
        <f>D46-G46-H46-I46</f>
        <v>0</v>
      </c>
    </row>
    <row r="47" spans="1:22" ht="13.5" customHeight="1">
      <c r="A47" s="59" t="s">
        <v>204</v>
      </c>
      <c r="B47" s="109" t="s">
        <v>163</v>
      </c>
      <c r="C47" s="140">
        <v>18</v>
      </c>
      <c r="D47" s="119">
        <f>SUM(E47:F47)</f>
        <v>51</v>
      </c>
      <c r="E47" s="140">
        <v>32</v>
      </c>
      <c r="F47" s="140">
        <v>19</v>
      </c>
      <c r="G47" s="140"/>
      <c r="H47" s="140"/>
      <c r="I47" s="122">
        <f>J47+Q47+R47+S47</f>
        <v>51</v>
      </c>
      <c r="J47" s="122">
        <f>K47+N47+O47+P47</f>
        <v>38</v>
      </c>
      <c r="K47" s="122">
        <f>SUM(L47:M47)</f>
        <v>14</v>
      </c>
      <c r="L47" s="140">
        <v>14</v>
      </c>
      <c r="M47" s="140"/>
      <c r="N47" s="140">
        <v>24</v>
      </c>
      <c r="O47" s="140"/>
      <c r="P47" s="141"/>
      <c r="Q47" s="141">
        <v>13</v>
      </c>
      <c r="R47" s="141"/>
      <c r="S47" s="141"/>
      <c r="T47" s="118">
        <f>SUM(N47:S47)</f>
        <v>37</v>
      </c>
      <c r="U47" s="126">
        <f>K47/J47</f>
        <v>0.3684210526315789</v>
      </c>
      <c r="V47" s="121">
        <f>D47-G47-H47-I47</f>
        <v>0</v>
      </c>
    </row>
    <row r="48" spans="1:22" s="80" customFormat="1" ht="13.5" customHeight="1">
      <c r="A48" s="93" t="s">
        <v>21</v>
      </c>
      <c r="B48" s="94" t="s">
        <v>166</v>
      </c>
      <c r="C48" s="130">
        <f>SUM(C49:C52)</f>
        <v>117</v>
      </c>
      <c r="D48" s="119">
        <f t="shared" si="4"/>
        <v>150</v>
      </c>
      <c r="E48" s="132">
        <f aca="true" t="shared" si="21" ref="E48:S48">SUM(E49:E52)</f>
        <v>107</v>
      </c>
      <c r="F48" s="132">
        <f t="shared" si="21"/>
        <v>43</v>
      </c>
      <c r="G48" s="132">
        <f t="shared" si="21"/>
        <v>0</v>
      </c>
      <c r="H48" s="132">
        <f t="shared" si="21"/>
        <v>0</v>
      </c>
      <c r="I48" s="119">
        <f t="shared" si="21"/>
        <v>150</v>
      </c>
      <c r="J48" s="119">
        <f t="shared" si="21"/>
        <v>111</v>
      </c>
      <c r="K48" s="119">
        <f t="shared" si="21"/>
        <v>10</v>
      </c>
      <c r="L48" s="132">
        <f t="shared" si="21"/>
        <v>10</v>
      </c>
      <c r="M48" s="132">
        <f t="shared" si="21"/>
        <v>0</v>
      </c>
      <c r="N48" s="132">
        <f t="shared" si="21"/>
        <v>101</v>
      </c>
      <c r="O48" s="132">
        <f t="shared" si="21"/>
        <v>0</v>
      </c>
      <c r="P48" s="132">
        <f t="shared" si="21"/>
        <v>0</v>
      </c>
      <c r="Q48" s="132">
        <f t="shared" si="21"/>
        <v>39</v>
      </c>
      <c r="R48" s="132">
        <f t="shared" si="21"/>
        <v>0</v>
      </c>
      <c r="S48" s="132">
        <f t="shared" si="21"/>
        <v>0</v>
      </c>
      <c r="T48" s="119">
        <f t="shared" si="20"/>
        <v>140</v>
      </c>
      <c r="U48" s="131">
        <f t="shared" si="18"/>
        <v>0.09009009009009009</v>
      </c>
      <c r="V48" s="124">
        <f t="shared" si="15"/>
        <v>0</v>
      </c>
    </row>
    <row r="49" spans="1:22" ht="13.5" customHeight="1">
      <c r="A49" s="59" t="s">
        <v>61</v>
      </c>
      <c r="B49" s="109" t="s">
        <v>207</v>
      </c>
      <c r="C49" s="125">
        <v>7</v>
      </c>
      <c r="D49" s="119">
        <f t="shared" si="4"/>
        <v>8</v>
      </c>
      <c r="E49" s="125">
        <v>2</v>
      </c>
      <c r="F49" s="125">
        <v>6</v>
      </c>
      <c r="G49" s="125">
        <v>0</v>
      </c>
      <c r="H49" s="125">
        <v>0</v>
      </c>
      <c r="I49" s="122">
        <f>J49+Q49+R49+S49</f>
        <v>8</v>
      </c>
      <c r="J49" s="122">
        <f>K49+N49+O49+P49</f>
        <v>7</v>
      </c>
      <c r="K49" s="122">
        <f>SUM(L49:M49)</f>
        <v>4</v>
      </c>
      <c r="L49" s="125">
        <v>4</v>
      </c>
      <c r="M49" s="125">
        <v>0</v>
      </c>
      <c r="N49" s="125">
        <v>3</v>
      </c>
      <c r="O49" s="125">
        <v>0</v>
      </c>
      <c r="P49" s="129">
        <v>0</v>
      </c>
      <c r="Q49" s="129">
        <v>1</v>
      </c>
      <c r="R49" s="129">
        <v>0</v>
      </c>
      <c r="S49" s="129">
        <v>0</v>
      </c>
      <c r="T49" s="118">
        <f t="shared" si="20"/>
        <v>4</v>
      </c>
      <c r="U49" s="126">
        <f t="shared" si="18"/>
        <v>0.5714285714285714</v>
      </c>
      <c r="V49" s="121">
        <f t="shared" si="15"/>
        <v>0</v>
      </c>
    </row>
    <row r="50" spans="1:22" ht="13.5" customHeight="1">
      <c r="A50" s="59" t="s">
        <v>48</v>
      </c>
      <c r="B50" s="109" t="s">
        <v>208</v>
      </c>
      <c r="C50" s="125">
        <v>38</v>
      </c>
      <c r="D50" s="119">
        <f t="shared" si="4"/>
        <v>46</v>
      </c>
      <c r="E50" s="125">
        <v>36</v>
      </c>
      <c r="F50" s="125">
        <v>10</v>
      </c>
      <c r="G50" s="125">
        <v>0</v>
      </c>
      <c r="H50" s="125">
        <v>0</v>
      </c>
      <c r="I50" s="122">
        <f>J50+Q50+R50+S50</f>
        <v>46</v>
      </c>
      <c r="J50" s="122">
        <f>K50+N50+O50+P50</f>
        <v>36</v>
      </c>
      <c r="K50" s="122">
        <f>SUM(L50:M50)</f>
        <v>0</v>
      </c>
      <c r="L50" s="125">
        <v>0</v>
      </c>
      <c r="M50" s="125">
        <v>0</v>
      </c>
      <c r="N50" s="125">
        <v>36</v>
      </c>
      <c r="O50" s="125">
        <v>0</v>
      </c>
      <c r="P50" s="129">
        <v>0</v>
      </c>
      <c r="Q50" s="129">
        <v>10</v>
      </c>
      <c r="R50" s="129">
        <v>0</v>
      </c>
      <c r="S50" s="129">
        <v>0</v>
      </c>
      <c r="T50" s="118">
        <f t="shared" si="20"/>
        <v>46</v>
      </c>
      <c r="U50" s="126">
        <f t="shared" si="18"/>
        <v>0</v>
      </c>
      <c r="V50" s="121">
        <f t="shared" si="15"/>
        <v>0</v>
      </c>
    </row>
    <row r="51" spans="1:22" ht="13.5" customHeight="1">
      <c r="A51" s="59" t="s">
        <v>49</v>
      </c>
      <c r="B51" s="109" t="s">
        <v>209</v>
      </c>
      <c r="C51" s="125">
        <v>27</v>
      </c>
      <c r="D51" s="119">
        <f t="shared" si="4"/>
        <v>37</v>
      </c>
      <c r="E51" s="125">
        <v>22</v>
      </c>
      <c r="F51" s="125">
        <v>15</v>
      </c>
      <c r="G51" s="125">
        <v>0</v>
      </c>
      <c r="H51" s="125"/>
      <c r="I51" s="122">
        <f>J51+Q51+R51+S51</f>
        <v>37</v>
      </c>
      <c r="J51" s="122">
        <f>K51+N51+O51+P51</f>
        <v>32</v>
      </c>
      <c r="K51" s="122">
        <f>SUM(L51:M51)</f>
        <v>0</v>
      </c>
      <c r="L51" s="125">
        <v>0</v>
      </c>
      <c r="M51" s="125">
        <v>0</v>
      </c>
      <c r="N51" s="125">
        <v>32</v>
      </c>
      <c r="O51" s="125"/>
      <c r="P51" s="129"/>
      <c r="Q51" s="129">
        <v>5</v>
      </c>
      <c r="R51" s="129"/>
      <c r="S51" s="129"/>
      <c r="T51" s="118">
        <f t="shared" si="20"/>
        <v>37</v>
      </c>
      <c r="U51" s="126">
        <f t="shared" si="18"/>
        <v>0</v>
      </c>
      <c r="V51" s="121">
        <f t="shared" si="15"/>
        <v>0</v>
      </c>
    </row>
    <row r="52" spans="1:22" ht="13.5" customHeight="1">
      <c r="A52" s="59" t="s">
        <v>84</v>
      </c>
      <c r="B52" s="109" t="s">
        <v>186</v>
      </c>
      <c r="C52" s="125">
        <v>45</v>
      </c>
      <c r="D52" s="119">
        <f t="shared" si="4"/>
        <v>59</v>
      </c>
      <c r="E52" s="125">
        <v>47</v>
      </c>
      <c r="F52" s="125">
        <v>12</v>
      </c>
      <c r="G52" s="125">
        <v>0</v>
      </c>
      <c r="H52" s="125">
        <v>0</v>
      </c>
      <c r="I52" s="122">
        <f>J52+Q52+R52+S52</f>
        <v>59</v>
      </c>
      <c r="J52" s="122">
        <f>K52+N52+O52+P52</f>
        <v>36</v>
      </c>
      <c r="K52" s="122">
        <f>SUM(L52:M52)</f>
        <v>6</v>
      </c>
      <c r="L52" s="125">
        <v>6</v>
      </c>
      <c r="M52" s="125">
        <v>0</v>
      </c>
      <c r="N52" s="125">
        <v>30</v>
      </c>
      <c r="O52" s="125">
        <v>0</v>
      </c>
      <c r="P52" s="129">
        <v>0</v>
      </c>
      <c r="Q52" s="129">
        <v>23</v>
      </c>
      <c r="R52" s="129">
        <v>0</v>
      </c>
      <c r="S52" s="129">
        <v>0</v>
      </c>
      <c r="T52" s="118">
        <f t="shared" si="20"/>
        <v>53</v>
      </c>
      <c r="U52" s="126">
        <f t="shared" si="18"/>
        <v>0.16666666666666666</v>
      </c>
      <c r="V52" s="121">
        <f t="shared" si="15"/>
        <v>0</v>
      </c>
    </row>
    <row r="53" spans="1:22" s="80" customFormat="1" ht="13.5" customHeight="1">
      <c r="A53" s="93" t="s">
        <v>22</v>
      </c>
      <c r="B53" s="94" t="s">
        <v>167</v>
      </c>
      <c r="C53" s="130">
        <f>SUM(C54:C57)</f>
        <v>27</v>
      </c>
      <c r="D53" s="119">
        <f t="shared" si="4"/>
        <v>260</v>
      </c>
      <c r="E53" s="132">
        <f aca="true" t="shared" si="22" ref="E53:S53">SUM(E54:E57)</f>
        <v>224</v>
      </c>
      <c r="F53" s="132">
        <f t="shared" si="22"/>
        <v>36</v>
      </c>
      <c r="G53" s="132">
        <f t="shared" si="22"/>
        <v>0</v>
      </c>
      <c r="H53" s="132">
        <f t="shared" si="22"/>
        <v>0</v>
      </c>
      <c r="I53" s="119">
        <f t="shared" si="22"/>
        <v>260</v>
      </c>
      <c r="J53" s="119">
        <f t="shared" si="22"/>
        <v>155</v>
      </c>
      <c r="K53" s="119">
        <f t="shared" si="22"/>
        <v>2</v>
      </c>
      <c r="L53" s="132">
        <f t="shared" si="22"/>
        <v>2</v>
      </c>
      <c r="M53" s="132">
        <f t="shared" si="22"/>
        <v>0</v>
      </c>
      <c r="N53" s="132">
        <f t="shared" si="22"/>
        <v>153</v>
      </c>
      <c r="O53" s="132">
        <f t="shared" si="22"/>
        <v>0</v>
      </c>
      <c r="P53" s="132">
        <f t="shared" si="22"/>
        <v>0</v>
      </c>
      <c r="Q53" s="132">
        <f t="shared" si="22"/>
        <v>105</v>
      </c>
      <c r="R53" s="132">
        <f t="shared" si="22"/>
        <v>0</v>
      </c>
      <c r="S53" s="132">
        <f t="shared" si="22"/>
        <v>0</v>
      </c>
      <c r="T53" s="119">
        <f t="shared" si="20"/>
        <v>258</v>
      </c>
      <c r="U53" s="131">
        <f t="shared" si="18"/>
        <v>0.012903225806451613</v>
      </c>
      <c r="V53" s="124">
        <f t="shared" si="15"/>
        <v>0</v>
      </c>
    </row>
    <row r="54" spans="1:22" ht="13.5" customHeight="1">
      <c r="A54" s="59" t="s">
        <v>131</v>
      </c>
      <c r="B54" s="109" t="s">
        <v>175</v>
      </c>
      <c r="C54" s="125">
        <v>2</v>
      </c>
      <c r="D54" s="119">
        <f t="shared" si="4"/>
        <v>2</v>
      </c>
      <c r="E54" s="127"/>
      <c r="F54" s="125">
        <v>2</v>
      </c>
      <c r="G54" s="125"/>
      <c r="H54" s="125"/>
      <c r="I54" s="122">
        <f>J54+Q54+R54+S54</f>
        <v>2</v>
      </c>
      <c r="J54" s="122">
        <f>K54+N54+O54+P54</f>
        <v>2</v>
      </c>
      <c r="K54" s="122">
        <f>SUM(L54:M54)</f>
        <v>0</v>
      </c>
      <c r="L54" s="125">
        <v>0</v>
      </c>
      <c r="M54" s="125"/>
      <c r="N54" s="125">
        <v>2</v>
      </c>
      <c r="O54" s="125"/>
      <c r="P54" s="125"/>
      <c r="Q54" s="125"/>
      <c r="R54" s="125"/>
      <c r="S54" s="125"/>
      <c r="T54" s="118">
        <f t="shared" si="20"/>
        <v>2</v>
      </c>
      <c r="U54" s="126">
        <f t="shared" si="18"/>
        <v>0</v>
      </c>
      <c r="V54" s="121">
        <f t="shared" si="15"/>
        <v>0</v>
      </c>
    </row>
    <row r="55" spans="1:22" ht="13.5" customHeight="1">
      <c r="A55" s="59" t="s">
        <v>132</v>
      </c>
      <c r="B55" s="109" t="s">
        <v>176</v>
      </c>
      <c r="C55" s="133">
        <v>10</v>
      </c>
      <c r="D55" s="119">
        <f t="shared" si="4"/>
        <v>56</v>
      </c>
      <c r="E55" s="133">
        <v>43</v>
      </c>
      <c r="F55" s="133">
        <v>13</v>
      </c>
      <c r="G55" s="133">
        <v>0</v>
      </c>
      <c r="H55" s="133"/>
      <c r="I55" s="122">
        <f>J55+Q55+R55+S55</f>
        <v>56</v>
      </c>
      <c r="J55" s="122">
        <f>K55+N55+O55+P55</f>
        <v>35</v>
      </c>
      <c r="K55" s="122">
        <f>SUM(L55:M55)</f>
        <v>0</v>
      </c>
      <c r="L55" s="133">
        <v>0</v>
      </c>
      <c r="M55" s="133">
        <v>0</v>
      </c>
      <c r="N55" s="133">
        <v>35</v>
      </c>
      <c r="O55" s="133"/>
      <c r="P55" s="134"/>
      <c r="Q55" s="134">
        <v>21</v>
      </c>
      <c r="R55" s="134">
        <v>0</v>
      </c>
      <c r="S55" s="134"/>
      <c r="T55" s="118">
        <f t="shared" si="20"/>
        <v>56</v>
      </c>
      <c r="U55" s="126">
        <f t="shared" si="18"/>
        <v>0</v>
      </c>
      <c r="V55" s="121">
        <f t="shared" si="15"/>
        <v>0</v>
      </c>
    </row>
    <row r="56" spans="1:22" ht="13.5" customHeight="1">
      <c r="A56" s="59" t="s">
        <v>178</v>
      </c>
      <c r="B56" s="109" t="s">
        <v>211</v>
      </c>
      <c r="C56" s="125">
        <v>9</v>
      </c>
      <c r="D56" s="119">
        <f t="shared" si="4"/>
        <v>95</v>
      </c>
      <c r="E56" s="125">
        <v>84</v>
      </c>
      <c r="F56" s="125">
        <v>11</v>
      </c>
      <c r="G56" s="125">
        <v>0</v>
      </c>
      <c r="H56" s="125"/>
      <c r="I56" s="122">
        <f>J56+Q56+R56+S56</f>
        <v>95</v>
      </c>
      <c r="J56" s="122">
        <f>K56+N56+O56+P56</f>
        <v>49</v>
      </c>
      <c r="K56" s="122">
        <f>SUM(L56:M56)</f>
        <v>0</v>
      </c>
      <c r="L56" s="125">
        <v>0</v>
      </c>
      <c r="M56" s="125">
        <v>0</v>
      </c>
      <c r="N56" s="125">
        <v>49</v>
      </c>
      <c r="O56" s="125"/>
      <c r="P56" s="129"/>
      <c r="Q56" s="129">
        <v>46</v>
      </c>
      <c r="R56" s="129"/>
      <c r="S56" s="129"/>
      <c r="T56" s="118">
        <f t="shared" si="20"/>
        <v>95</v>
      </c>
      <c r="U56" s="126">
        <f t="shared" si="18"/>
        <v>0</v>
      </c>
      <c r="V56" s="121">
        <f t="shared" si="15"/>
        <v>0</v>
      </c>
    </row>
    <row r="57" spans="1:22" ht="13.5" customHeight="1">
      <c r="A57" s="59" t="s">
        <v>198</v>
      </c>
      <c r="B57" s="109" t="s">
        <v>199</v>
      </c>
      <c r="C57" s="125">
        <v>6</v>
      </c>
      <c r="D57" s="119">
        <f t="shared" si="4"/>
        <v>107</v>
      </c>
      <c r="E57" s="125">
        <v>97</v>
      </c>
      <c r="F57" s="125">
        <v>10</v>
      </c>
      <c r="G57" s="125">
        <v>0</v>
      </c>
      <c r="H57" s="125">
        <v>0</v>
      </c>
      <c r="I57" s="122">
        <f>J57+Q57+R57+S57</f>
        <v>107</v>
      </c>
      <c r="J57" s="122">
        <f>K57+N57+O57+P57</f>
        <v>69</v>
      </c>
      <c r="K57" s="122">
        <f>SUM(L57:M57)</f>
        <v>2</v>
      </c>
      <c r="L57" s="125">
        <v>2</v>
      </c>
      <c r="M57" s="125">
        <v>0</v>
      </c>
      <c r="N57" s="125">
        <v>67</v>
      </c>
      <c r="O57" s="125"/>
      <c r="P57" s="129"/>
      <c r="Q57" s="129">
        <v>38</v>
      </c>
      <c r="R57" s="129"/>
      <c r="S57" s="129"/>
      <c r="T57" s="118">
        <f>SUM(N57:S57)</f>
        <v>105</v>
      </c>
      <c r="U57" s="126">
        <f>K57/J57</f>
        <v>0.028985507246376812</v>
      </c>
      <c r="V57" s="121">
        <f aca="true" t="shared" si="23" ref="V57:V62">D57-G57-H57-I57</f>
        <v>0</v>
      </c>
    </row>
    <row r="58" spans="1:22" s="80" customFormat="1" ht="13.5" customHeight="1">
      <c r="A58" s="93" t="s">
        <v>23</v>
      </c>
      <c r="B58" s="94" t="s">
        <v>168</v>
      </c>
      <c r="C58" s="130">
        <f>SUM(C59:C62)</f>
        <v>68</v>
      </c>
      <c r="D58" s="119">
        <f aca="true" t="shared" si="24" ref="D58:D69">SUM(E58:F58)</f>
        <v>176</v>
      </c>
      <c r="E58" s="132">
        <f aca="true" t="shared" si="25" ref="E58:S58">SUM(E59:E62)</f>
        <v>101</v>
      </c>
      <c r="F58" s="132">
        <f t="shared" si="25"/>
        <v>75</v>
      </c>
      <c r="G58" s="132">
        <f t="shared" si="25"/>
        <v>0</v>
      </c>
      <c r="H58" s="132">
        <f t="shared" si="25"/>
        <v>0</v>
      </c>
      <c r="I58" s="119">
        <f t="shared" si="25"/>
        <v>176</v>
      </c>
      <c r="J58" s="119">
        <f t="shared" si="25"/>
        <v>139</v>
      </c>
      <c r="K58" s="119">
        <f t="shared" si="25"/>
        <v>38</v>
      </c>
      <c r="L58" s="132">
        <f t="shared" si="25"/>
        <v>38</v>
      </c>
      <c r="M58" s="132">
        <f t="shared" si="25"/>
        <v>0</v>
      </c>
      <c r="N58" s="132">
        <f t="shared" si="25"/>
        <v>101</v>
      </c>
      <c r="O58" s="132">
        <f t="shared" si="25"/>
        <v>0</v>
      </c>
      <c r="P58" s="132">
        <f t="shared" si="25"/>
        <v>0</v>
      </c>
      <c r="Q58" s="132">
        <f t="shared" si="25"/>
        <v>37</v>
      </c>
      <c r="R58" s="132">
        <f t="shared" si="25"/>
        <v>0</v>
      </c>
      <c r="S58" s="132">
        <f t="shared" si="25"/>
        <v>0</v>
      </c>
      <c r="T58" s="119">
        <f t="shared" si="20"/>
        <v>138</v>
      </c>
      <c r="U58" s="131">
        <f t="shared" si="18"/>
        <v>0.2733812949640288</v>
      </c>
      <c r="V58" s="124">
        <f t="shared" si="23"/>
        <v>0</v>
      </c>
    </row>
    <row r="59" spans="1:22" ht="13.5" customHeight="1">
      <c r="A59" s="59" t="s">
        <v>133</v>
      </c>
      <c r="B59" s="109" t="s">
        <v>179</v>
      </c>
      <c r="C59" s="125">
        <v>21</v>
      </c>
      <c r="D59" s="119">
        <f t="shared" si="24"/>
        <v>30</v>
      </c>
      <c r="E59" s="125">
        <v>9</v>
      </c>
      <c r="F59" s="125">
        <v>21</v>
      </c>
      <c r="G59" s="125">
        <v>0</v>
      </c>
      <c r="H59" s="125">
        <v>0</v>
      </c>
      <c r="I59" s="122">
        <f>J59+Q59+R59+S59</f>
        <v>30</v>
      </c>
      <c r="J59" s="122">
        <f>K59+N59+O59+P59</f>
        <v>22</v>
      </c>
      <c r="K59" s="122">
        <f>SUM(L59:M59)</f>
        <v>10</v>
      </c>
      <c r="L59" s="125">
        <v>10</v>
      </c>
      <c r="M59" s="125">
        <v>0</v>
      </c>
      <c r="N59" s="125">
        <v>12</v>
      </c>
      <c r="O59" s="125">
        <v>0</v>
      </c>
      <c r="P59" s="129">
        <v>0</v>
      </c>
      <c r="Q59" s="129">
        <v>8</v>
      </c>
      <c r="R59" s="129"/>
      <c r="S59" s="129"/>
      <c r="T59" s="118">
        <f t="shared" si="20"/>
        <v>20</v>
      </c>
      <c r="U59" s="126">
        <f t="shared" si="18"/>
        <v>0.45454545454545453</v>
      </c>
      <c r="V59" s="121">
        <f t="shared" si="23"/>
        <v>0</v>
      </c>
    </row>
    <row r="60" spans="1:22" ht="13.5" customHeight="1">
      <c r="A60" s="59" t="s">
        <v>134</v>
      </c>
      <c r="B60" s="109" t="s">
        <v>180</v>
      </c>
      <c r="C60" s="125">
        <v>17</v>
      </c>
      <c r="D60" s="119">
        <f t="shared" si="24"/>
        <v>47</v>
      </c>
      <c r="E60" s="125">
        <v>29</v>
      </c>
      <c r="F60" s="125">
        <v>18</v>
      </c>
      <c r="G60" s="125">
        <v>0</v>
      </c>
      <c r="H60" s="125">
        <v>0</v>
      </c>
      <c r="I60" s="122">
        <f>J60+Q60+R60+S60</f>
        <v>47</v>
      </c>
      <c r="J60" s="122">
        <f>K60+N60+O60+P60</f>
        <v>40</v>
      </c>
      <c r="K60" s="122">
        <f>SUM(L60:M60)</f>
        <v>6</v>
      </c>
      <c r="L60" s="125">
        <v>6</v>
      </c>
      <c r="M60" s="125">
        <v>0</v>
      </c>
      <c r="N60" s="125">
        <v>34</v>
      </c>
      <c r="O60" s="125">
        <v>0</v>
      </c>
      <c r="P60" s="129"/>
      <c r="Q60" s="129">
        <v>7</v>
      </c>
      <c r="R60" s="129"/>
      <c r="S60" s="129"/>
      <c r="T60" s="118">
        <f t="shared" si="20"/>
        <v>41</v>
      </c>
      <c r="U60" s="126">
        <f t="shared" si="18"/>
        <v>0.15</v>
      </c>
      <c r="V60" s="121">
        <f t="shared" si="23"/>
        <v>0</v>
      </c>
    </row>
    <row r="61" spans="1:22" ht="13.5" customHeight="1">
      <c r="A61" s="59" t="s">
        <v>183</v>
      </c>
      <c r="B61" s="109" t="s">
        <v>181</v>
      </c>
      <c r="C61" s="125">
        <v>16</v>
      </c>
      <c r="D61" s="119">
        <f t="shared" si="24"/>
        <v>53</v>
      </c>
      <c r="E61" s="125">
        <v>32</v>
      </c>
      <c r="F61" s="125">
        <v>21</v>
      </c>
      <c r="G61" s="125">
        <v>0</v>
      </c>
      <c r="H61" s="125">
        <v>0</v>
      </c>
      <c r="I61" s="122">
        <f>J61+Q61+R61+S61</f>
        <v>53</v>
      </c>
      <c r="J61" s="122">
        <f>K61+N61+O61+P61</f>
        <v>44</v>
      </c>
      <c r="K61" s="122">
        <f>SUM(L61:M61)</f>
        <v>15</v>
      </c>
      <c r="L61" s="125">
        <v>15</v>
      </c>
      <c r="M61" s="125">
        <v>0</v>
      </c>
      <c r="N61" s="125">
        <v>29</v>
      </c>
      <c r="O61" s="125">
        <v>0</v>
      </c>
      <c r="P61" s="129">
        <v>0</v>
      </c>
      <c r="Q61" s="129">
        <v>9</v>
      </c>
      <c r="R61" s="129"/>
      <c r="S61" s="129"/>
      <c r="T61" s="118">
        <f t="shared" si="20"/>
        <v>38</v>
      </c>
      <c r="U61" s="126">
        <f t="shared" si="18"/>
        <v>0.3409090909090909</v>
      </c>
      <c r="V61" s="121">
        <f t="shared" si="23"/>
        <v>0</v>
      </c>
    </row>
    <row r="62" spans="1:22" ht="13.5" customHeight="1">
      <c r="A62" s="59" t="s">
        <v>184</v>
      </c>
      <c r="B62" s="109" t="s">
        <v>182</v>
      </c>
      <c r="C62" s="125">
        <v>14</v>
      </c>
      <c r="D62" s="119">
        <f t="shared" si="24"/>
        <v>46</v>
      </c>
      <c r="E62" s="125">
        <v>31</v>
      </c>
      <c r="F62" s="125">
        <v>15</v>
      </c>
      <c r="G62" s="125">
        <v>0</v>
      </c>
      <c r="H62" s="125">
        <v>0</v>
      </c>
      <c r="I62" s="122">
        <f>J62+Q62+R62+S62</f>
        <v>46</v>
      </c>
      <c r="J62" s="122">
        <f>K62+N62+O62+P62</f>
        <v>33</v>
      </c>
      <c r="K62" s="122">
        <f>SUM(L62:M62)</f>
        <v>7</v>
      </c>
      <c r="L62" s="125">
        <v>7</v>
      </c>
      <c r="M62" s="125">
        <v>0</v>
      </c>
      <c r="N62" s="125">
        <v>26</v>
      </c>
      <c r="O62" s="125">
        <v>0</v>
      </c>
      <c r="P62" s="129">
        <v>0</v>
      </c>
      <c r="Q62" s="129">
        <v>13</v>
      </c>
      <c r="R62" s="129"/>
      <c r="S62" s="129"/>
      <c r="T62" s="118">
        <f t="shared" si="20"/>
        <v>39</v>
      </c>
      <c r="U62" s="126">
        <f t="shared" si="18"/>
        <v>0.21212121212121213</v>
      </c>
      <c r="V62" s="121">
        <f t="shared" si="23"/>
        <v>0</v>
      </c>
    </row>
    <row r="63" spans="1:22" s="80" customFormat="1" ht="13.5" customHeight="1">
      <c r="A63" s="93" t="s">
        <v>24</v>
      </c>
      <c r="B63" s="94" t="s">
        <v>164</v>
      </c>
      <c r="C63" s="130">
        <f>SUM(C64:C65)</f>
        <v>4</v>
      </c>
      <c r="D63" s="119">
        <f t="shared" si="24"/>
        <v>21</v>
      </c>
      <c r="E63" s="132">
        <f aca="true" t="shared" si="26" ref="E63:S63">SUM(E64:E65)</f>
        <v>12</v>
      </c>
      <c r="F63" s="132">
        <f t="shared" si="26"/>
        <v>9</v>
      </c>
      <c r="G63" s="132">
        <f t="shared" si="26"/>
        <v>0</v>
      </c>
      <c r="H63" s="132">
        <f t="shared" si="26"/>
        <v>0</v>
      </c>
      <c r="I63" s="119">
        <f t="shared" si="26"/>
        <v>21</v>
      </c>
      <c r="J63" s="119">
        <f t="shared" si="26"/>
        <v>13</v>
      </c>
      <c r="K63" s="119">
        <f t="shared" si="26"/>
        <v>8</v>
      </c>
      <c r="L63" s="132">
        <f t="shared" si="26"/>
        <v>8</v>
      </c>
      <c r="M63" s="132">
        <f t="shared" si="26"/>
        <v>0</v>
      </c>
      <c r="N63" s="132">
        <f t="shared" si="26"/>
        <v>5</v>
      </c>
      <c r="O63" s="132">
        <f t="shared" si="26"/>
        <v>0</v>
      </c>
      <c r="P63" s="132">
        <f t="shared" si="26"/>
        <v>0</v>
      </c>
      <c r="Q63" s="132">
        <f t="shared" si="26"/>
        <v>8</v>
      </c>
      <c r="R63" s="132">
        <f t="shared" si="26"/>
        <v>0</v>
      </c>
      <c r="S63" s="132">
        <f t="shared" si="26"/>
        <v>0</v>
      </c>
      <c r="T63" s="119">
        <f t="shared" si="20"/>
        <v>13</v>
      </c>
      <c r="U63" s="131">
        <f t="shared" si="18"/>
        <v>0.6153846153846154</v>
      </c>
      <c r="V63" s="124">
        <f aca="true" t="shared" si="27" ref="V63:V69">D63-G63-H63-I63</f>
        <v>0</v>
      </c>
    </row>
    <row r="64" spans="1:22" ht="13.5" customHeight="1">
      <c r="A64" s="59" t="s">
        <v>135</v>
      </c>
      <c r="B64" s="108" t="s">
        <v>173</v>
      </c>
      <c r="C64" s="125">
        <v>2</v>
      </c>
      <c r="D64" s="119">
        <f t="shared" si="24"/>
        <v>12</v>
      </c>
      <c r="E64" s="125">
        <v>8</v>
      </c>
      <c r="F64" s="125">
        <v>4</v>
      </c>
      <c r="G64" s="125"/>
      <c r="H64" s="125"/>
      <c r="I64" s="122">
        <f>J64+Q64+R64+S64</f>
        <v>12</v>
      </c>
      <c r="J64" s="122">
        <f>K64+N64+O64+P64</f>
        <v>7</v>
      </c>
      <c r="K64" s="122">
        <f>SUM(L64:M64)</f>
        <v>3</v>
      </c>
      <c r="L64" s="125">
        <v>3</v>
      </c>
      <c r="M64" s="125"/>
      <c r="N64" s="125">
        <v>4</v>
      </c>
      <c r="O64" s="125"/>
      <c r="P64" s="129"/>
      <c r="Q64" s="129">
        <v>5</v>
      </c>
      <c r="R64" s="129"/>
      <c r="S64" s="129"/>
      <c r="T64" s="118">
        <f t="shared" si="20"/>
        <v>9</v>
      </c>
      <c r="U64" s="126">
        <f t="shared" si="18"/>
        <v>0.42857142857142855</v>
      </c>
      <c r="V64" s="121">
        <f t="shared" si="27"/>
        <v>0</v>
      </c>
    </row>
    <row r="65" spans="1:22" ht="13.5" customHeight="1">
      <c r="A65" s="59" t="s">
        <v>136</v>
      </c>
      <c r="B65" s="108" t="s">
        <v>171</v>
      </c>
      <c r="C65" s="125">
        <v>2</v>
      </c>
      <c r="D65" s="119">
        <f t="shared" si="24"/>
        <v>9</v>
      </c>
      <c r="E65" s="125">
        <v>4</v>
      </c>
      <c r="F65" s="125">
        <v>5</v>
      </c>
      <c r="G65" s="125"/>
      <c r="H65" s="125"/>
      <c r="I65" s="122">
        <f>J65+Q65+R65+S65</f>
        <v>9</v>
      </c>
      <c r="J65" s="122">
        <f>K65+N65+O65+P65</f>
        <v>6</v>
      </c>
      <c r="K65" s="122">
        <f>SUM(L65:M65)</f>
        <v>5</v>
      </c>
      <c r="L65" s="125">
        <v>5</v>
      </c>
      <c r="M65" s="125"/>
      <c r="N65" s="125">
        <v>1</v>
      </c>
      <c r="O65" s="125"/>
      <c r="P65" s="129"/>
      <c r="Q65" s="129">
        <v>3</v>
      </c>
      <c r="R65" s="129"/>
      <c r="S65" s="129"/>
      <c r="T65" s="118">
        <f t="shared" si="20"/>
        <v>4</v>
      </c>
      <c r="U65" s="126">
        <f t="shared" si="18"/>
        <v>0.8333333333333334</v>
      </c>
      <c r="V65" s="121">
        <f t="shared" si="27"/>
        <v>0</v>
      </c>
    </row>
    <row r="66" spans="1:22" s="80" customFormat="1" ht="13.5" customHeight="1">
      <c r="A66" s="93" t="s">
        <v>25</v>
      </c>
      <c r="B66" s="94" t="s">
        <v>165</v>
      </c>
      <c r="C66" s="130">
        <f>SUM(C67:C69)</f>
        <v>11</v>
      </c>
      <c r="D66" s="119">
        <f t="shared" si="24"/>
        <v>97</v>
      </c>
      <c r="E66" s="132">
        <f aca="true" t="shared" si="28" ref="E66:S66">SUM(E67:E69)</f>
        <v>78</v>
      </c>
      <c r="F66" s="132">
        <f t="shared" si="28"/>
        <v>19</v>
      </c>
      <c r="G66" s="132">
        <f t="shared" si="28"/>
        <v>2</v>
      </c>
      <c r="H66" s="132">
        <f t="shared" si="28"/>
        <v>0</v>
      </c>
      <c r="I66" s="119">
        <f t="shared" si="28"/>
        <v>95</v>
      </c>
      <c r="J66" s="119">
        <f t="shared" si="28"/>
        <v>38</v>
      </c>
      <c r="K66" s="119">
        <f t="shared" si="28"/>
        <v>3</v>
      </c>
      <c r="L66" s="132">
        <f t="shared" si="28"/>
        <v>3</v>
      </c>
      <c r="M66" s="132">
        <f t="shared" si="28"/>
        <v>0</v>
      </c>
      <c r="N66" s="132">
        <f t="shared" si="28"/>
        <v>35</v>
      </c>
      <c r="O66" s="132">
        <f t="shared" si="28"/>
        <v>0</v>
      </c>
      <c r="P66" s="132">
        <f t="shared" si="28"/>
        <v>0</v>
      </c>
      <c r="Q66" s="132">
        <f t="shared" si="28"/>
        <v>57</v>
      </c>
      <c r="R66" s="132">
        <f t="shared" si="28"/>
        <v>0</v>
      </c>
      <c r="S66" s="132">
        <f t="shared" si="28"/>
        <v>0</v>
      </c>
      <c r="T66" s="119">
        <f t="shared" si="20"/>
        <v>92</v>
      </c>
      <c r="U66" s="131">
        <f t="shared" si="18"/>
        <v>0.07894736842105263</v>
      </c>
      <c r="V66" s="124">
        <f t="shared" si="27"/>
        <v>0</v>
      </c>
    </row>
    <row r="67" spans="1:22" ht="13.5" customHeight="1">
      <c r="A67" s="59" t="s">
        <v>137</v>
      </c>
      <c r="B67" s="109" t="s">
        <v>172</v>
      </c>
      <c r="C67" s="143"/>
      <c r="D67" s="119">
        <f t="shared" si="24"/>
        <v>16</v>
      </c>
      <c r="E67" s="143">
        <v>16</v>
      </c>
      <c r="F67" s="143"/>
      <c r="G67" s="143">
        <v>2</v>
      </c>
      <c r="H67" s="143"/>
      <c r="I67" s="122">
        <f>J67+Q67+R67+S67</f>
        <v>14</v>
      </c>
      <c r="J67" s="122">
        <f>K67+N67+O67+P67</f>
        <v>10</v>
      </c>
      <c r="K67" s="122">
        <f>SUM(L67:M67)</f>
        <v>0</v>
      </c>
      <c r="L67" s="143"/>
      <c r="M67" s="143"/>
      <c r="N67" s="143">
        <v>10</v>
      </c>
      <c r="O67" s="143"/>
      <c r="P67" s="143"/>
      <c r="Q67" s="143">
        <v>4</v>
      </c>
      <c r="R67" s="143"/>
      <c r="S67" s="143"/>
      <c r="T67" s="118">
        <f t="shared" si="20"/>
        <v>14</v>
      </c>
      <c r="U67" s="126">
        <f t="shared" si="18"/>
        <v>0</v>
      </c>
      <c r="V67" s="121">
        <f t="shared" si="27"/>
        <v>0</v>
      </c>
    </row>
    <row r="68" spans="1:22" ht="13.5" customHeight="1">
      <c r="A68" s="59" t="s">
        <v>138</v>
      </c>
      <c r="B68" s="109" t="s">
        <v>143</v>
      </c>
      <c r="C68" s="143"/>
      <c r="D68" s="119">
        <f t="shared" si="24"/>
        <v>35</v>
      </c>
      <c r="E68" s="143">
        <v>35</v>
      </c>
      <c r="F68" s="143"/>
      <c r="G68" s="143"/>
      <c r="H68" s="143"/>
      <c r="I68" s="122">
        <f>J68+Q68+R68+S68</f>
        <v>35</v>
      </c>
      <c r="J68" s="122">
        <f>K68+N68+O68+P68</f>
        <v>7</v>
      </c>
      <c r="K68" s="122">
        <f>SUM(L68:M68)</f>
        <v>1</v>
      </c>
      <c r="L68" s="143">
        <v>1</v>
      </c>
      <c r="M68" s="143"/>
      <c r="N68" s="143">
        <v>6</v>
      </c>
      <c r="O68" s="143"/>
      <c r="P68" s="143"/>
      <c r="Q68" s="143">
        <v>28</v>
      </c>
      <c r="R68" s="143"/>
      <c r="S68" s="143"/>
      <c r="T68" s="118">
        <f t="shared" si="20"/>
        <v>34</v>
      </c>
      <c r="U68" s="126">
        <f t="shared" si="18"/>
        <v>0.14285714285714285</v>
      </c>
      <c r="V68" s="121">
        <f t="shared" si="27"/>
        <v>0</v>
      </c>
    </row>
    <row r="69" spans="1:22" ht="13.5" customHeight="1">
      <c r="A69" s="59" t="s">
        <v>213</v>
      </c>
      <c r="B69" s="109" t="s">
        <v>212</v>
      </c>
      <c r="C69" s="143">
        <v>11</v>
      </c>
      <c r="D69" s="119">
        <f t="shared" si="24"/>
        <v>46</v>
      </c>
      <c r="E69" s="143">
        <v>27</v>
      </c>
      <c r="F69" s="143">
        <v>19</v>
      </c>
      <c r="G69" s="143"/>
      <c r="H69" s="143"/>
      <c r="I69" s="122">
        <f>J69+Q69+R69+S69</f>
        <v>46</v>
      </c>
      <c r="J69" s="122">
        <f>K69+N69+O69+P69</f>
        <v>21</v>
      </c>
      <c r="K69" s="122">
        <f>SUM(L69:M69)</f>
        <v>2</v>
      </c>
      <c r="L69" s="143">
        <v>2</v>
      </c>
      <c r="M69" s="143"/>
      <c r="N69" s="143">
        <v>19</v>
      </c>
      <c r="O69" s="143"/>
      <c r="P69" s="143"/>
      <c r="Q69" s="143">
        <v>25</v>
      </c>
      <c r="R69" s="143"/>
      <c r="S69" s="143"/>
      <c r="T69" s="118">
        <f t="shared" si="20"/>
        <v>44</v>
      </c>
      <c r="U69" s="126">
        <f t="shared" si="18"/>
        <v>0.09523809523809523</v>
      </c>
      <c r="V69" s="121">
        <f t="shared" si="27"/>
        <v>0</v>
      </c>
    </row>
    <row r="70" spans="1:21" s="2" customFormat="1" ht="45.75" customHeight="1">
      <c r="A70" s="182" t="s">
        <v>215</v>
      </c>
      <c r="B70" s="182"/>
      <c r="C70" s="182"/>
      <c r="D70" s="182"/>
      <c r="E70" s="182"/>
      <c r="F70" s="182"/>
      <c r="G70" s="182"/>
      <c r="H70" s="182"/>
      <c r="I70" s="4"/>
      <c r="J70" s="4"/>
      <c r="K70" s="4"/>
      <c r="L70" s="4"/>
      <c r="M70" s="4"/>
      <c r="N70" s="184" t="s">
        <v>216</v>
      </c>
      <c r="O70" s="184"/>
      <c r="P70" s="184"/>
      <c r="Q70" s="184"/>
      <c r="R70" s="184"/>
      <c r="S70" s="184"/>
      <c r="T70" s="184"/>
      <c r="U70" s="185"/>
    </row>
    <row r="71" spans="1:21" ht="15.75">
      <c r="A71" s="183"/>
      <c r="B71" s="183"/>
      <c r="C71" s="183"/>
      <c r="D71" s="183"/>
      <c r="E71" s="183"/>
      <c r="F71" s="183"/>
      <c r="G71" s="183"/>
      <c r="H71" s="183"/>
      <c r="I71" s="9"/>
      <c r="J71" s="9"/>
      <c r="K71" s="9"/>
      <c r="L71" s="9"/>
      <c r="M71" s="9"/>
      <c r="N71" s="185"/>
      <c r="O71" s="185"/>
      <c r="P71" s="185"/>
      <c r="Q71" s="185"/>
      <c r="R71" s="185"/>
      <c r="S71" s="185"/>
      <c r="T71" s="185"/>
      <c r="U71" s="185"/>
    </row>
    <row r="72" spans="1:21" ht="71.25" customHeight="1">
      <c r="A72" s="241" t="s">
        <v>191</v>
      </c>
      <c r="B72" s="241"/>
      <c r="C72" s="241"/>
      <c r="D72" s="241"/>
      <c r="E72" s="241"/>
      <c r="F72" s="241"/>
      <c r="G72" s="241"/>
      <c r="H72" s="241"/>
      <c r="I72" s="9"/>
      <c r="J72" s="9"/>
      <c r="K72" s="9"/>
      <c r="L72" s="9"/>
      <c r="M72" s="9"/>
      <c r="N72" s="241" t="s">
        <v>192</v>
      </c>
      <c r="O72" s="241"/>
      <c r="P72" s="241"/>
      <c r="Q72" s="241"/>
      <c r="R72" s="241"/>
      <c r="S72" s="241"/>
      <c r="T72" s="241"/>
      <c r="U72" s="241"/>
    </row>
    <row r="73" spans="1:21" ht="15.75" customHeight="1">
      <c r="A73" s="11"/>
      <c r="B73" s="12"/>
      <c r="C73" s="12"/>
      <c r="D73" s="82"/>
      <c r="E73" s="11"/>
      <c r="F73" s="11" t="s">
        <v>2</v>
      </c>
      <c r="G73" s="11"/>
      <c r="H73" s="11"/>
      <c r="I73" s="83"/>
      <c r="J73" s="83"/>
      <c r="K73" s="83"/>
      <c r="L73" s="11"/>
      <c r="M73" s="11"/>
      <c r="N73" s="13"/>
      <c r="O73" s="13"/>
      <c r="P73" s="13"/>
      <c r="Q73" s="13"/>
      <c r="R73" s="13"/>
      <c r="S73" s="13"/>
      <c r="T73" s="13"/>
      <c r="U73" s="13"/>
    </row>
    <row r="74" spans="1:21" ht="15.75">
      <c r="A74" s="11"/>
      <c r="B74" s="11"/>
      <c r="C74" s="11"/>
      <c r="D74" s="83"/>
      <c r="E74" s="11"/>
      <c r="F74" s="11"/>
      <c r="G74" s="11"/>
      <c r="H74" s="11"/>
      <c r="I74" s="83"/>
      <c r="J74" s="83"/>
      <c r="K74" s="83"/>
      <c r="L74" s="11"/>
      <c r="M74" s="11"/>
      <c r="N74" s="13"/>
      <c r="O74" s="13"/>
      <c r="P74" s="13"/>
      <c r="Q74" s="13"/>
      <c r="R74" s="13"/>
      <c r="S74" s="13"/>
      <c r="T74" s="13"/>
      <c r="U74" s="13"/>
    </row>
  </sheetData>
  <sheetProtection/>
  <mergeCells count="33">
    <mergeCell ref="A8:B8"/>
    <mergeCell ref="A9:B9"/>
    <mergeCell ref="A70:H71"/>
    <mergeCell ref="N70:U71"/>
    <mergeCell ref="A72:H72"/>
    <mergeCell ref="N72:U72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24" right="0.16" top="0.22" bottom="0.23" header="0.2" footer="0.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59">
      <selection activeCell="J71" sqref="J71"/>
    </sheetView>
  </sheetViews>
  <sheetFormatPr defaultColWidth="9.00390625" defaultRowHeight="15.75"/>
  <cols>
    <col min="1" max="1" width="3.50390625" style="3" customWidth="1"/>
    <col min="2" max="2" width="16.125" style="3" customWidth="1"/>
    <col min="3" max="3" width="7.00390625" style="88" customWidth="1"/>
    <col min="4" max="4" width="7.75390625" style="3" customWidth="1"/>
    <col min="5" max="5" width="7.25390625" style="3" customWidth="1"/>
    <col min="6" max="6" width="6.875" style="3" customWidth="1"/>
    <col min="7" max="7" width="5.375" style="3" customWidth="1"/>
    <col min="8" max="8" width="7.375" style="88" customWidth="1"/>
    <col min="9" max="9" width="7.25390625" style="88" customWidth="1"/>
    <col min="10" max="10" width="6.625" style="88" customWidth="1"/>
    <col min="11" max="11" width="7.25390625" style="3" customWidth="1"/>
    <col min="12" max="12" width="6.50390625" style="3" customWidth="1"/>
    <col min="13" max="13" width="5.625" style="9" customWidth="1"/>
    <col min="14" max="14" width="7.25390625" style="9" customWidth="1"/>
    <col min="15" max="15" width="6.50390625" style="9" customWidth="1"/>
    <col min="16" max="16" width="5.50390625" style="9" customWidth="1"/>
    <col min="17" max="17" width="7.625" style="9" customWidth="1"/>
    <col min="18" max="18" width="7.00390625" style="9" customWidth="1"/>
    <col min="19" max="19" width="6.625" style="9" customWidth="1"/>
    <col min="20" max="20" width="6.875" style="9" customWidth="1"/>
    <col min="21" max="21" width="5.375" style="9" customWidth="1"/>
    <col min="22" max="22" width="10.625" style="3" customWidth="1"/>
    <col min="23" max="16384" width="9.00390625" style="3" customWidth="1"/>
  </cols>
  <sheetData>
    <row r="1" spans="1:21" ht="82.5" customHeight="1">
      <c r="A1" s="172" t="s">
        <v>194</v>
      </c>
      <c r="B1" s="172"/>
      <c r="C1" s="172"/>
      <c r="D1" s="178" t="s">
        <v>214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6" t="s">
        <v>190</v>
      </c>
      <c r="Q1" s="177"/>
      <c r="R1" s="177"/>
      <c r="S1" s="177"/>
      <c r="T1" s="177"/>
      <c r="U1" s="177"/>
    </row>
    <row r="2" spans="1:22" ht="17.25" customHeight="1">
      <c r="A2" s="8"/>
      <c r="B2" s="10"/>
      <c r="C2" s="102"/>
      <c r="H2" s="77"/>
      <c r="I2" s="103">
        <f>COUNTBLANK(D10:U20)</f>
        <v>56</v>
      </c>
      <c r="J2" s="104">
        <f>COUNTA(D10:U20)</f>
        <v>142</v>
      </c>
      <c r="K2" s="65">
        <f>I2+J2</f>
        <v>198</v>
      </c>
      <c r="L2" s="65"/>
      <c r="M2" s="66"/>
      <c r="P2" s="232" t="s">
        <v>125</v>
      </c>
      <c r="Q2" s="232"/>
      <c r="R2" s="232"/>
      <c r="S2" s="232"/>
      <c r="T2" s="232"/>
      <c r="U2" s="232"/>
      <c r="V2" s="67"/>
    </row>
    <row r="3" spans="1:21" s="69" customFormat="1" ht="15.75" customHeight="1">
      <c r="A3" s="247" t="s">
        <v>101</v>
      </c>
      <c r="B3" s="247" t="s">
        <v>121</v>
      </c>
      <c r="C3" s="253" t="s">
        <v>100</v>
      </c>
      <c r="D3" s="244" t="s">
        <v>4</v>
      </c>
      <c r="E3" s="258"/>
      <c r="F3" s="259" t="s">
        <v>34</v>
      </c>
      <c r="G3" s="259" t="s">
        <v>122</v>
      </c>
      <c r="H3" s="246" t="s">
        <v>35</v>
      </c>
      <c r="I3" s="244" t="s">
        <v>4</v>
      </c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54" t="s">
        <v>77</v>
      </c>
      <c r="U3" s="250" t="s">
        <v>124</v>
      </c>
    </row>
    <row r="4" spans="1:21" s="70" customFormat="1" ht="15.75" customHeight="1">
      <c r="A4" s="248"/>
      <c r="B4" s="248"/>
      <c r="C4" s="253"/>
      <c r="D4" s="252" t="s">
        <v>102</v>
      </c>
      <c r="E4" s="252" t="s">
        <v>59</v>
      </c>
      <c r="F4" s="260"/>
      <c r="G4" s="260"/>
      <c r="H4" s="246"/>
      <c r="I4" s="246" t="s">
        <v>58</v>
      </c>
      <c r="J4" s="252" t="s">
        <v>4</v>
      </c>
      <c r="K4" s="252"/>
      <c r="L4" s="252"/>
      <c r="M4" s="252"/>
      <c r="N4" s="252"/>
      <c r="O4" s="252"/>
      <c r="P4" s="252"/>
      <c r="Q4" s="237" t="s">
        <v>104</v>
      </c>
      <c r="R4" s="237" t="s">
        <v>112</v>
      </c>
      <c r="S4" s="257" t="s">
        <v>64</v>
      </c>
      <c r="T4" s="255"/>
      <c r="U4" s="251"/>
    </row>
    <row r="5" spans="1:21" s="69" customFormat="1" ht="15.75" customHeight="1">
      <c r="A5" s="248"/>
      <c r="B5" s="248"/>
      <c r="C5" s="253"/>
      <c r="D5" s="252"/>
      <c r="E5" s="252"/>
      <c r="F5" s="260"/>
      <c r="G5" s="260"/>
      <c r="H5" s="246"/>
      <c r="I5" s="246"/>
      <c r="J5" s="246" t="s">
        <v>72</v>
      </c>
      <c r="K5" s="252" t="s">
        <v>4</v>
      </c>
      <c r="L5" s="252"/>
      <c r="M5" s="252"/>
      <c r="N5" s="237" t="s">
        <v>40</v>
      </c>
      <c r="O5" s="237" t="s">
        <v>111</v>
      </c>
      <c r="P5" s="237" t="s">
        <v>43</v>
      </c>
      <c r="Q5" s="237"/>
      <c r="R5" s="237"/>
      <c r="S5" s="257"/>
      <c r="T5" s="255"/>
      <c r="U5" s="251"/>
    </row>
    <row r="6" spans="1:21" s="69" customFormat="1" ht="15.75" customHeight="1">
      <c r="A6" s="248"/>
      <c r="B6" s="248"/>
      <c r="C6" s="253"/>
      <c r="D6" s="252"/>
      <c r="E6" s="252"/>
      <c r="F6" s="260"/>
      <c r="G6" s="260"/>
      <c r="H6" s="246"/>
      <c r="I6" s="246"/>
      <c r="J6" s="246"/>
      <c r="K6" s="252"/>
      <c r="L6" s="252"/>
      <c r="M6" s="252"/>
      <c r="N6" s="237"/>
      <c r="O6" s="237"/>
      <c r="P6" s="237"/>
      <c r="Q6" s="237"/>
      <c r="R6" s="237"/>
      <c r="S6" s="257"/>
      <c r="T6" s="255"/>
      <c r="U6" s="251"/>
    </row>
    <row r="7" spans="1:23" s="69" customFormat="1" ht="72.75" customHeight="1">
      <c r="A7" s="249"/>
      <c r="B7" s="249"/>
      <c r="C7" s="253"/>
      <c r="D7" s="252"/>
      <c r="E7" s="252"/>
      <c r="F7" s="261"/>
      <c r="G7" s="261"/>
      <c r="H7" s="246"/>
      <c r="I7" s="246"/>
      <c r="J7" s="246"/>
      <c r="K7" s="68" t="s">
        <v>37</v>
      </c>
      <c r="L7" s="68" t="s">
        <v>103</v>
      </c>
      <c r="M7" s="68" t="s">
        <v>120</v>
      </c>
      <c r="N7" s="237"/>
      <c r="O7" s="237"/>
      <c r="P7" s="237"/>
      <c r="Q7" s="237"/>
      <c r="R7" s="237"/>
      <c r="S7" s="257"/>
      <c r="T7" s="256"/>
      <c r="U7" s="251"/>
      <c r="W7" s="72"/>
    </row>
    <row r="8" spans="1:21" ht="14.25" customHeight="1">
      <c r="A8" s="242" t="s">
        <v>3</v>
      </c>
      <c r="B8" s="243"/>
      <c r="C8" s="87" t="s">
        <v>12</v>
      </c>
      <c r="D8" s="68" t="s">
        <v>13</v>
      </c>
      <c r="E8" s="68" t="s">
        <v>18</v>
      </c>
      <c r="F8" s="68" t="s">
        <v>20</v>
      </c>
      <c r="G8" s="68" t="s">
        <v>21</v>
      </c>
      <c r="H8" s="87" t="s">
        <v>22</v>
      </c>
      <c r="I8" s="87" t="s">
        <v>23</v>
      </c>
      <c r="J8" s="87" t="s">
        <v>24</v>
      </c>
      <c r="K8" s="68" t="s">
        <v>25</v>
      </c>
      <c r="L8" s="68" t="s">
        <v>27</v>
      </c>
      <c r="M8" s="68" t="s">
        <v>28</v>
      </c>
      <c r="N8" s="68" t="s">
        <v>78</v>
      </c>
      <c r="O8" s="68" t="s">
        <v>75</v>
      </c>
      <c r="P8" s="68" t="s">
        <v>79</v>
      </c>
      <c r="Q8" s="68" t="s">
        <v>80</v>
      </c>
      <c r="R8" s="68" t="s">
        <v>81</v>
      </c>
      <c r="S8" s="68" t="s">
        <v>85</v>
      </c>
      <c r="T8" s="68" t="s">
        <v>97</v>
      </c>
      <c r="U8" s="68" t="s">
        <v>99</v>
      </c>
    </row>
    <row r="9" spans="1:22" s="77" customFormat="1" ht="25.5" customHeight="1">
      <c r="A9" s="240" t="s">
        <v>10</v>
      </c>
      <c r="B9" s="240"/>
      <c r="C9" s="89">
        <f aca="true" t="shared" si="0" ref="C9:S9">C10+C21</f>
        <v>291804050</v>
      </c>
      <c r="D9" s="90">
        <f t="shared" si="0"/>
        <v>230629330</v>
      </c>
      <c r="E9" s="90">
        <f t="shared" si="0"/>
        <v>61174720</v>
      </c>
      <c r="F9" s="90">
        <f t="shared" si="0"/>
        <v>12474536</v>
      </c>
      <c r="G9" s="90">
        <f t="shared" si="0"/>
        <v>0</v>
      </c>
      <c r="H9" s="89">
        <f t="shared" si="0"/>
        <v>279329514</v>
      </c>
      <c r="I9" s="89">
        <f t="shared" si="0"/>
        <v>138612432</v>
      </c>
      <c r="J9" s="89">
        <f t="shared" si="0"/>
        <v>1220977</v>
      </c>
      <c r="K9" s="90">
        <f t="shared" si="0"/>
        <v>1191202</v>
      </c>
      <c r="L9" s="90">
        <f t="shared" si="0"/>
        <v>1500</v>
      </c>
      <c r="M9" s="90">
        <f t="shared" si="0"/>
        <v>28275</v>
      </c>
      <c r="N9" s="90">
        <f t="shared" si="0"/>
        <v>136560902</v>
      </c>
      <c r="O9" s="90">
        <f t="shared" si="0"/>
        <v>830553</v>
      </c>
      <c r="P9" s="90">
        <f t="shared" si="0"/>
        <v>0</v>
      </c>
      <c r="Q9" s="90">
        <f t="shared" si="0"/>
        <v>81328197</v>
      </c>
      <c r="R9" s="90">
        <f t="shared" si="0"/>
        <v>59333729</v>
      </c>
      <c r="S9" s="90">
        <f t="shared" si="0"/>
        <v>55156</v>
      </c>
      <c r="T9" s="90">
        <f aca="true" t="shared" si="1" ref="T9:T30">SUM(N9:S9)</f>
        <v>278108537</v>
      </c>
      <c r="U9" s="78">
        <f aca="true" t="shared" si="2" ref="U9:U26">J9/I9</f>
        <v>0.008808567762522196</v>
      </c>
      <c r="V9" s="76">
        <f>C9-F9-G9-H9</f>
        <v>0</v>
      </c>
    </row>
    <row r="10" spans="1:22" s="88" customFormat="1" ht="24.75" customHeight="1">
      <c r="A10" s="98" t="s">
        <v>0</v>
      </c>
      <c r="B10" s="99" t="s">
        <v>26</v>
      </c>
      <c r="C10" s="89">
        <f aca="true" t="shared" si="3" ref="C10:L10">SUM(C11:C20)</f>
        <v>62248553</v>
      </c>
      <c r="D10" s="89">
        <f t="shared" si="3"/>
        <v>61919324</v>
      </c>
      <c r="E10" s="89">
        <f t="shared" si="3"/>
        <v>329229</v>
      </c>
      <c r="F10" s="89">
        <f t="shared" si="3"/>
        <v>16000</v>
      </c>
      <c r="G10" s="89">
        <f t="shared" si="3"/>
        <v>0</v>
      </c>
      <c r="H10" s="89">
        <f t="shared" si="3"/>
        <v>62232553</v>
      </c>
      <c r="I10" s="89">
        <f t="shared" si="3"/>
        <v>668508</v>
      </c>
      <c r="J10" s="89">
        <f t="shared" si="3"/>
        <v>43885</v>
      </c>
      <c r="K10" s="89">
        <f t="shared" si="3"/>
        <v>43885</v>
      </c>
      <c r="L10" s="89">
        <f t="shared" si="3"/>
        <v>0</v>
      </c>
      <c r="M10" s="89">
        <f>SUM(M11:M19)</f>
        <v>0</v>
      </c>
      <c r="N10" s="89">
        <f aca="true" t="shared" si="4" ref="N10:S10">SUM(N11:N20)</f>
        <v>624623</v>
      </c>
      <c r="O10" s="89">
        <f t="shared" si="4"/>
        <v>0</v>
      </c>
      <c r="P10" s="89">
        <f t="shared" si="4"/>
        <v>0</v>
      </c>
      <c r="Q10" s="89">
        <f t="shared" si="4"/>
        <v>2508625</v>
      </c>
      <c r="R10" s="89">
        <f t="shared" si="4"/>
        <v>59055420</v>
      </c>
      <c r="S10" s="89">
        <f t="shared" si="4"/>
        <v>0</v>
      </c>
      <c r="T10" s="89">
        <f t="shared" si="1"/>
        <v>62188668</v>
      </c>
      <c r="U10" s="100">
        <f t="shared" si="2"/>
        <v>0.06564618523637712</v>
      </c>
      <c r="V10" s="101">
        <f aca="true" t="shared" si="5" ref="V10:V53">C10-F10-G10-H10</f>
        <v>0</v>
      </c>
    </row>
    <row r="11" spans="1:22" ht="19.5" customHeight="1">
      <c r="A11" s="59" t="s">
        <v>12</v>
      </c>
      <c r="B11" s="106" t="s">
        <v>139</v>
      </c>
      <c r="C11" s="89">
        <f>SUM(D11:E11)</f>
        <v>500</v>
      </c>
      <c r="D11" s="135">
        <v>500</v>
      </c>
      <c r="E11" s="135"/>
      <c r="F11" s="135">
        <v>0</v>
      </c>
      <c r="G11" s="135">
        <v>0</v>
      </c>
      <c r="H11" s="89">
        <f aca="true" t="shared" si="6" ref="H11:H26">I11+Q11+R11+S11</f>
        <v>500</v>
      </c>
      <c r="I11" s="89">
        <f aca="true" t="shared" si="7" ref="I11:I26">J11+N11+O11+P11</f>
        <v>0</v>
      </c>
      <c r="J11" s="89">
        <f aca="true" t="shared" si="8" ref="J11:J26">SUM(K11:M11)</f>
        <v>0</v>
      </c>
      <c r="K11" s="135"/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500</v>
      </c>
      <c r="R11" s="135">
        <v>0</v>
      </c>
      <c r="S11" s="135">
        <v>0</v>
      </c>
      <c r="T11" s="91">
        <f t="shared" si="1"/>
        <v>500</v>
      </c>
      <c r="U11" s="79" t="e">
        <f t="shared" si="2"/>
        <v>#DIV/0!</v>
      </c>
      <c r="V11" s="71">
        <f t="shared" si="5"/>
        <v>0</v>
      </c>
    </row>
    <row r="12" spans="1:22" ht="19.5" customHeight="1">
      <c r="A12" s="59" t="s">
        <v>13</v>
      </c>
      <c r="B12" s="106" t="s">
        <v>140</v>
      </c>
      <c r="C12" s="89">
        <f aca="true" t="shared" si="9" ref="C12:C56">SUM(D12:E12)</f>
        <v>0</v>
      </c>
      <c r="D12" s="136">
        <v>0</v>
      </c>
      <c r="E12" s="136">
        <v>0</v>
      </c>
      <c r="F12" s="136">
        <v>0</v>
      </c>
      <c r="G12" s="136"/>
      <c r="H12" s="89">
        <f t="shared" si="6"/>
        <v>0</v>
      </c>
      <c r="I12" s="89">
        <f t="shared" si="7"/>
        <v>0</v>
      </c>
      <c r="J12" s="89">
        <f t="shared" si="8"/>
        <v>0</v>
      </c>
      <c r="K12" s="136">
        <v>0</v>
      </c>
      <c r="L12" s="136">
        <v>0</v>
      </c>
      <c r="M12" s="136"/>
      <c r="N12" s="136">
        <v>0</v>
      </c>
      <c r="O12" s="136"/>
      <c r="P12" s="136"/>
      <c r="Q12" s="136">
        <v>0</v>
      </c>
      <c r="R12" s="136">
        <v>0</v>
      </c>
      <c r="S12" s="136"/>
      <c r="T12" s="91">
        <f t="shared" si="1"/>
        <v>0</v>
      </c>
      <c r="U12" s="79" t="e">
        <f t="shared" si="2"/>
        <v>#DIV/0!</v>
      </c>
      <c r="V12" s="71">
        <f t="shared" si="5"/>
        <v>0</v>
      </c>
    </row>
    <row r="13" spans="1:22" ht="16.5" customHeight="1">
      <c r="A13" s="59" t="s">
        <v>18</v>
      </c>
      <c r="B13" s="106" t="s">
        <v>141</v>
      </c>
      <c r="C13" s="89">
        <f t="shared" si="9"/>
        <v>2169461</v>
      </c>
      <c r="D13" s="136">
        <v>2169461</v>
      </c>
      <c r="E13" s="136"/>
      <c r="F13" s="136"/>
      <c r="G13" s="136"/>
      <c r="H13" s="89">
        <f t="shared" si="6"/>
        <v>2169461</v>
      </c>
      <c r="I13" s="89">
        <f t="shared" si="7"/>
        <v>18861</v>
      </c>
      <c r="J13" s="89">
        <f t="shared" si="8"/>
        <v>0</v>
      </c>
      <c r="K13" s="136"/>
      <c r="L13" s="136"/>
      <c r="M13" s="136"/>
      <c r="N13" s="136">
        <v>18861</v>
      </c>
      <c r="O13" s="136"/>
      <c r="P13" s="136"/>
      <c r="Q13" s="136">
        <v>2150600</v>
      </c>
      <c r="R13" s="136"/>
      <c r="S13" s="136"/>
      <c r="T13" s="91">
        <f t="shared" si="1"/>
        <v>2169461</v>
      </c>
      <c r="U13" s="79">
        <f t="shared" si="2"/>
        <v>0</v>
      </c>
      <c r="V13" s="71">
        <f t="shared" si="5"/>
        <v>0</v>
      </c>
    </row>
    <row r="14" spans="1:22" ht="15.75" customHeight="1">
      <c r="A14" s="59" t="s">
        <v>20</v>
      </c>
      <c r="B14" s="106" t="s">
        <v>142</v>
      </c>
      <c r="C14" s="89">
        <f t="shared" si="9"/>
        <v>59068095</v>
      </c>
      <c r="D14" s="135">
        <v>59062295</v>
      </c>
      <c r="E14" s="135">
        <v>5800</v>
      </c>
      <c r="F14" s="135"/>
      <c r="G14" s="136"/>
      <c r="H14" s="89">
        <f t="shared" si="6"/>
        <v>59068095</v>
      </c>
      <c r="I14" s="89">
        <f t="shared" si="7"/>
        <v>12675</v>
      </c>
      <c r="J14" s="89">
        <f t="shared" si="8"/>
        <v>0</v>
      </c>
      <c r="K14" s="135"/>
      <c r="L14" s="135">
        <v>0</v>
      </c>
      <c r="M14" s="135">
        <v>0</v>
      </c>
      <c r="N14" s="135">
        <v>12675</v>
      </c>
      <c r="O14" s="135">
        <v>0</v>
      </c>
      <c r="P14" s="135">
        <v>0</v>
      </c>
      <c r="Q14" s="135">
        <v>0</v>
      </c>
      <c r="R14" s="135">
        <v>59055420</v>
      </c>
      <c r="S14" s="135">
        <v>0</v>
      </c>
      <c r="T14" s="91">
        <f t="shared" si="1"/>
        <v>59068095</v>
      </c>
      <c r="U14" s="79">
        <f t="shared" si="2"/>
        <v>0</v>
      </c>
      <c r="V14" s="71">
        <f t="shared" si="5"/>
        <v>0</v>
      </c>
    </row>
    <row r="15" spans="1:22" ht="15" customHeight="1">
      <c r="A15" s="59" t="s">
        <v>21</v>
      </c>
      <c r="B15" s="106" t="s">
        <v>206</v>
      </c>
      <c r="C15" s="89">
        <f t="shared" si="9"/>
        <v>140350</v>
      </c>
      <c r="D15" s="135">
        <v>137550</v>
      </c>
      <c r="E15" s="135">
        <v>2800</v>
      </c>
      <c r="F15" s="135"/>
      <c r="G15" s="135">
        <v>0</v>
      </c>
      <c r="H15" s="89">
        <f t="shared" si="6"/>
        <v>140350</v>
      </c>
      <c r="I15" s="89">
        <f t="shared" si="7"/>
        <v>3300</v>
      </c>
      <c r="J15" s="89">
        <f t="shared" si="8"/>
        <v>0</v>
      </c>
      <c r="K15" s="135"/>
      <c r="L15" s="135">
        <v>0</v>
      </c>
      <c r="M15" s="135">
        <v>0</v>
      </c>
      <c r="N15" s="135">
        <v>3300</v>
      </c>
      <c r="O15" s="135">
        <v>0</v>
      </c>
      <c r="P15" s="135">
        <v>0</v>
      </c>
      <c r="Q15" s="135">
        <v>137050</v>
      </c>
      <c r="R15" s="135">
        <v>0</v>
      </c>
      <c r="S15" s="135">
        <v>0</v>
      </c>
      <c r="T15" s="91">
        <f t="shared" si="1"/>
        <v>140350</v>
      </c>
      <c r="U15" s="79">
        <f t="shared" si="2"/>
        <v>0</v>
      </c>
      <c r="V15" s="71">
        <f t="shared" si="5"/>
        <v>0</v>
      </c>
    </row>
    <row r="16" spans="1:22" ht="15.75" customHeight="1">
      <c r="A16" s="59" t="s">
        <v>22</v>
      </c>
      <c r="B16" s="106" t="s">
        <v>150</v>
      </c>
      <c r="C16" s="89">
        <f t="shared" si="9"/>
        <v>230777</v>
      </c>
      <c r="D16" s="135">
        <v>230275</v>
      </c>
      <c r="E16" s="135">
        <v>502</v>
      </c>
      <c r="F16" s="135"/>
      <c r="G16" s="135">
        <v>0</v>
      </c>
      <c r="H16" s="89">
        <f t="shared" si="6"/>
        <v>230777</v>
      </c>
      <c r="I16" s="89">
        <f t="shared" si="7"/>
        <v>16502</v>
      </c>
      <c r="J16" s="89">
        <f t="shared" si="8"/>
        <v>0</v>
      </c>
      <c r="K16" s="135"/>
      <c r="L16" s="135">
        <v>0</v>
      </c>
      <c r="M16" s="135">
        <v>0</v>
      </c>
      <c r="N16" s="135">
        <v>16502</v>
      </c>
      <c r="O16" s="135">
        <v>0</v>
      </c>
      <c r="P16" s="135">
        <v>0</v>
      </c>
      <c r="Q16" s="135">
        <v>214275</v>
      </c>
      <c r="R16" s="135">
        <v>0</v>
      </c>
      <c r="S16" s="135">
        <v>0</v>
      </c>
      <c r="T16" s="91">
        <f t="shared" si="1"/>
        <v>230777</v>
      </c>
      <c r="U16" s="79">
        <f t="shared" si="2"/>
        <v>0</v>
      </c>
      <c r="V16" s="71">
        <f t="shared" si="5"/>
        <v>0</v>
      </c>
    </row>
    <row r="17" spans="1:22" ht="16.5" customHeight="1">
      <c r="A17" s="59" t="s">
        <v>23</v>
      </c>
      <c r="B17" s="106" t="s">
        <v>147</v>
      </c>
      <c r="C17" s="89">
        <f t="shared" si="9"/>
        <v>105651</v>
      </c>
      <c r="D17" s="137">
        <v>1</v>
      </c>
      <c r="E17" s="138">
        <v>105650</v>
      </c>
      <c r="F17" s="138"/>
      <c r="G17" s="138"/>
      <c r="H17" s="89">
        <f t="shared" si="6"/>
        <v>105651</v>
      </c>
      <c r="I17" s="89">
        <f t="shared" si="7"/>
        <v>105651</v>
      </c>
      <c r="J17" s="89">
        <f t="shared" si="8"/>
        <v>0</v>
      </c>
      <c r="K17" s="138"/>
      <c r="L17" s="138"/>
      <c r="M17" s="138"/>
      <c r="N17" s="138">
        <v>105651</v>
      </c>
      <c r="O17" s="138"/>
      <c r="P17" s="138"/>
      <c r="Q17" s="138"/>
      <c r="R17" s="138"/>
      <c r="S17" s="138"/>
      <c r="T17" s="91">
        <f t="shared" si="1"/>
        <v>105651</v>
      </c>
      <c r="U17" s="79">
        <f t="shared" si="2"/>
        <v>0</v>
      </c>
      <c r="V17" s="71">
        <f t="shared" si="5"/>
        <v>0</v>
      </c>
    </row>
    <row r="18" spans="1:22" ht="16.5" customHeight="1">
      <c r="A18" s="59" t="s">
        <v>24</v>
      </c>
      <c r="B18" s="106" t="s">
        <v>145</v>
      </c>
      <c r="C18" s="89">
        <f t="shared" si="9"/>
        <v>37451</v>
      </c>
      <c r="D18" s="136">
        <v>37451</v>
      </c>
      <c r="E18" s="136"/>
      <c r="F18" s="136"/>
      <c r="G18" s="136"/>
      <c r="H18" s="89">
        <f t="shared" si="6"/>
        <v>37451</v>
      </c>
      <c r="I18" s="89">
        <f t="shared" si="7"/>
        <v>31251</v>
      </c>
      <c r="J18" s="89">
        <f t="shared" si="8"/>
        <v>0</v>
      </c>
      <c r="K18" s="136"/>
      <c r="L18" s="136"/>
      <c r="M18" s="136"/>
      <c r="N18" s="136">
        <v>31251</v>
      </c>
      <c r="O18" s="136"/>
      <c r="P18" s="136"/>
      <c r="Q18" s="136">
        <v>6200</v>
      </c>
      <c r="R18" s="136"/>
      <c r="S18" s="136"/>
      <c r="T18" s="91">
        <f t="shared" si="1"/>
        <v>37451</v>
      </c>
      <c r="U18" s="79">
        <f t="shared" si="2"/>
        <v>0</v>
      </c>
      <c r="V18" s="71">
        <f t="shared" si="5"/>
        <v>0</v>
      </c>
    </row>
    <row r="19" spans="1:22" ht="17.25" customHeight="1">
      <c r="A19" s="59" t="s">
        <v>25</v>
      </c>
      <c r="B19" s="106" t="s">
        <v>148</v>
      </c>
      <c r="C19" s="89">
        <f t="shared" si="9"/>
        <v>422677</v>
      </c>
      <c r="D19" s="136">
        <v>265790</v>
      </c>
      <c r="E19" s="136">
        <v>156887</v>
      </c>
      <c r="F19" s="136"/>
      <c r="G19" s="136"/>
      <c r="H19" s="89">
        <f t="shared" si="6"/>
        <v>422677</v>
      </c>
      <c r="I19" s="89">
        <f t="shared" si="7"/>
        <v>422677</v>
      </c>
      <c r="J19" s="89">
        <f t="shared" si="8"/>
        <v>43884</v>
      </c>
      <c r="K19" s="136">
        <v>43884</v>
      </c>
      <c r="L19" s="136"/>
      <c r="M19" s="136"/>
      <c r="N19" s="136">
        <v>378793</v>
      </c>
      <c r="O19" s="136"/>
      <c r="P19" s="136"/>
      <c r="Q19" s="136"/>
      <c r="R19" s="136"/>
      <c r="S19" s="136"/>
      <c r="T19" s="91">
        <f t="shared" si="1"/>
        <v>378793</v>
      </c>
      <c r="U19" s="79">
        <f t="shared" si="2"/>
        <v>0.10382396013977577</v>
      </c>
      <c r="V19" s="71">
        <f t="shared" si="5"/>
        <v>0</v>
      </c>
    </row>
    <row r="20" spans="1:22" ht="18.75" customHeight="1">
      <c r="A20" s="59" t="s">
        <v>27</v>
      </c>
      <c r="B20" s="106" t="s">
        <v>146</v>
      </c>
      <c r="C20" s="89">
        <f t="shared" si="9"/>
        <v>73591</v>
      </c>
      <c r="D20" s="135">
        <v>16001</v>
      </c>
      <c r="E20" s="135">
        <v>57590</v>
      </c>
      <c r="F20" s="135">
        <v>16000</v>
      </c>
      <c r="G20" s="135">
        <v>0</v>
      </c>
      <c r="H20" s="89">
        <f t="shared" si="6"/>
        <v>57591</v>
      </c>
      <c r="I20" s="89">
        <f t="shared" si="7"/>
        <v>57591</v>
      </c>
      <c r="J20" s="89">
        <f t="shared" si="8"/>
        <v>1</v>
      </c>
      <c r="K20" s="135">
        <v>1</v>
      </c>
      <c r="L20" s="135"/>
      <c r="M20" s="135">
        <v>0</v>
      </c>
      <c r="N20" s="135">
        <v>57590</v>
      </c>
      <c r="O20" s="135">
        <v>0</v>
      </c>
      <c r="P20" s="135">
        <v>0</v>
      </c>
      <c r="Q20" s="135"/>
      <c r="R20" s="135"/>
      <c r="S20" s="135">
        <v>0</v>
      </c>
      <c r="T20" s="91">
        <f t="shared" si="1"/>
        <v>57590</v>
      </c>
      <c r="U20" s="79">
        <f t="shared" si="2"/>
        <v>1.736382420864371E-05</v>
      </c>
      <c r="V20" s="71">
        <f t="shared" si="5"/>
        <v>0</v>
      </c>
    </row>
    <row r="21" spans="1:22" s="77" customFormat="1" ht="27" customHeight="1">
      <c r="A21" s="73" t="s">
        <v>1</v>
      </c>
      <c r="B21" s="74" t="s">
        <v>8</v>
      </c>
      <c r="C21" s="89">
        <f aca="true" t="shared" si="10" ref="C21:S21">C22+C31+C37+C43+C48+C53+C58+C63+C66</f>
        <v>229555497</v>
      </c>
      <c r="D21" s="90">
        <f t="shared" si="10"/>
        <v>168710006</v>
      </c>
      <c r="E21" s="90">
        <f t="shared" si="10"/>
        <v>60845491</v>
      </c>
      <c r="F21" s="90">
        <f t="shared" si="10"/>
        <v>12458536</v>
      </c>
      <c r="G21" s="90">
        <f t="shared" si="10"/>
        <v>0</v>
      </c>
      <c r="H21" s="89">
        <f t="shared" si="10"/>
        <v>217096961</v>
      </c>
      <c r="I21" s="89">
        <f t="shared" si="10"/>
        <v>137943924</v>
      </c>
      <c r="J21" s="89">
        <f t="shared" si="10"/>
        <v>1177092</v>
      </c>
      <c r="K21" s="90">
        <f t="shared" si="10"/>
        <v>1147317</v>
      </c>
      <c r="L21" s="90">
        <f t="shared" si="10"/>
        <v>1500</v>
      </c>
      <c r="M21" s="90">
        <f t="shared" si="10"/>
        <v>28275</v>
      </c>
      <c r="N21" s="90">
        <f t="shared" si="10"/>
        <v>135936279</v>
      </c>
      <c r="O21" s="90">
        <f t="shared" si="10"/>
        <v>830553</v>
      </c>
      <c r="P21" s="90">
        <f t="shared" si="10"/>
        <v>0</v>
      </c>
      <c r="Q21" s="90">
        <f t="shared" si="10"/>
        <v>78819572</v>
      </c>
      <c r="R21" s="90">
        <f t="shared" si="10"/>
        <v>278309</v>
      </c>
      <c r="S21" s="90">
        <f t="shared" si="10"/>
        <v>55156</v>
      </c>
      <c r="T21" s="90">
        <f t="shared" si="1"/>
        <v>215919869</v>
      </c>
      <c r="U21" s="78">
        <f t="shared" si="2"/>
        <v>0.008533119588507573</v>
      </c>
      <c r="V21" s="76">
        <f t="shared" si="5"/>
        <v>0</v>
      </c>
    </row>
    <row r="22" spans="1:22" s="88" customFormat="1" ht="27.75" customHeight="1">
      <c r="A22" s="98" t="s">
        <v>12</v>
      </c>
      <c r="B22" s="99" t="s">
        <v>159</v>
      </c>
      <c r="C22" s="89">
        <f aca="true" t="shared" si="11" ref="C22:S22">SUM(C23:C30)</f>
        <v>146278441</v>
      </c>
      <c r="D22" s="89">
        <f t="shared" si="11"/>
        <v>119235919</v>
      </c>
      <c r="E22" s="89">
        <f t="shared" si="11"/>
        <v>27042522</v>
      </c>
      <c r="F22" s="89">
        <f t="shared" si="11"/>
        <v>12437836</v>
      </c>
      <c r="G22" s="89">
        <f t="shared" si="11"/>
        <v>0</v>
      </c>
      <c r="H22" s="89">
        <f t="shared" si="11"/>
        <v>133840605</v>
      </c>
      <c r="I22" s="89">
        <f t="shared" si="11"/>
        <v>81929251</v>
      </c>
      <c r="J22" s="89">
        <f t="shared" si="11"/>
        <v>456819</v>
      </c>
      <c r="K22" s="89">
        <f t="shared" si="11"/>
        <v>427044</v>
      </c>
      <c r="L22" s="89">
        <f t="shared" si="11"/>
        <v>1500</v>
      </c>
      <c r="M22" s="89">
        <f t="shared" si="11"/>
        <v>28275</v>
      </c>
      <c r="N22" s="89">
        <f t="shared" si="11"/>
        <v>80641879</v>
      </c>
      <c r="O22" s="89">
        <f t="shared" si="11"/>
        <v>830553</v>
      </c>
      <c r="P22" s="89">
        <f t="shared" si="11"/>
        <v>0</v>
      </c>
      <c r="Q22" s="89">
        <f t="shared" si="11"/>
        <v>51633045</v>
      </c>
      <c r="R22" s="89">
        <f t="shared" si="11"/>
        <v>278309</v>
      </c>
      <c r="S22" s="89">
        <f t="shared" si="11"/>
        <v>0</v>
      </c>
      <c r="T22" s="89">
        <f t="shared" si="1"/>
        <v>133383786</v>
      </c>
      <c r="U22" s="100">
        <f t="shared" si="2"/>
        <v>0.00557577415177395</v>
      </c>
      <c r="V22" s="101">
        <f t="shared" si="5"/>
        <v>0</v>
      </c>
    </row>
    <row r="23" spans="1:22" ht="27.75" customHeight="1">
      <c r="A23" s="113" t="s">
        <v>14</v>
      </c>
      <c r="B23" s="114" t="s">
        <v>196</v>
      </c>
      <c r="C23" s="89">
        <f t="shared" si="9"/>
        <v>0</v>
      </c>
      <c r="D23" s="115">
        <v>0</v>
      </c>
      <c r="E23" s="115">
        <v>0</v>
      </c>
      <c r="F23" s="115">
        <v>0</v>
      </c>
      <c r="G23" s="115">
        <v>0</v>
      </c>
      <c r="H23" s="89">
        <f t="shared" si="6"/>
        <v>0</v>
      </c>
      <c r="I23" s="89">
        <f t="shared" si="7"/>
        <v>0</v>
      </c>
      <c r="J23" s="89">
        <f t="shared" si="8"/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91">
        <f t="shared" si="1"/>
        <v>0</v>
      </c>
      <c r="U23" s="79" t="e">
        <f t="shared" si="2"/>
        <v>#DIV/0!</v>
      </c>
      <c r="V23" s="71">
        <f>C23-F23-G23-H23</f>
        <v>0</v>
      </c>
    </row>
    <row r="24" spans="1:22" ht="15.75">
      <c r="A24" s="113" t="s">
        <v>15</v>
      </c>
      <c r="B24" s="111" t="s">
        <v>195</v>
      </c>
      <c r="C24" s="89">
        <f>SUM(D24:E24)</f>
        <v>9848887</v>
      </c>
      <c r="D24" s="115">
        <v>9791735</v>
      </c>
      <c r="E24" s="115">
        <v>57152</v>
      </c>
      <c r="F24" s="115">
        <v>0</v>
      </c>
      <c r="G24" s="115">
        <v>0</v>
      </c>
      <c r="H24" s="89">
        <f>I24+Q24+R24+S24</f>
        <v>9848887</v>
      </c>
      <c r="I24" s="89">
        <f>J24+N24+O24+P24</f>
        <v>7762518</v>
      </c>
      <c r="J24" s="89">
        <f>SUM(K24:M24)</f>
        <v>57148</v>
      </c>
      <c r="K24" s="115">
        <v>57148</v>
      </c>
      <c r="L24" s="115">
        <v>0</v>
      </c>
      <c r="M24" s="115">
        <v>0</v>
      </c>
      <c r="N24" s="115">
        <v>7705370</v>
      </c>
      <c r="O24" s="115">
        <v>0</v>
      </c>
      <c r="P24" s="115">
        <v>0</v>
      </c>
      <c r="Q24" s="115">
        <v>1808060</v>
      </c>
      <c r="R24" s="115">
        <v>278309</v>
      </c>
      <c r="S24" s="115">
        <v>0</v>
      </c>
      <c r="T24" s="91">
        <f>SUM(N24:S24)</f>
        <v>9791739</v>
      </c>
      <c r="U24" s="79">
        <f>J24/I24</f>
        <v>0.007362044120219753</v>
      </c>
      <c r="V24" s="71">
        <f>C24-F24-G24-H24</f>
        <v>0</v>
      </c>
    </row>
    <row r="25" spans="1:22" ht="15.75">
      <c r="A25" s="113" t="s">
        <v>39</v>
      </c>
      <c r="B25" s="111" t="s">
        <v>144</v>
      </c>
      <c r="C25" s="89">
        <f t="shared" si="9"/>
        <v>88841724</v>
      </c>
      <c r="D25" s="115">
        <v>88660474</v>
      </c>
      <c r="E25" s="115">
        <v>181250</v>
      </c>
      <c r="F25" s="115">
        <v>0</v>
      </c>
      <c r="G25" s="115">
        <v>0</v>
      </c>
      <c r="H25" s="89">
        <f t="shared" si="6"/>
        <v>88841724</v>
      </c>
      <c r="I25" s="89">
        <f t="shared" si="7"/>
        <v>42728570</v>
      </c>
      <c r="J25" s="89">
        <f t="shared" si="8"/>
        <v>21386</v>
      </c>
      <c r="K25" s="115">
        <v>13286</v>
      </c>
      <c r="L25" s="115">
        <v>0</v>
      </c>
      <c r="M25" s="115">
        <v>8100</v>
      </c>
      <c r="N25" s="115">
        <v>42205173</v>
      </c>
      <c r="O25" s="115">
        <v>502011</v>
      </c>
      <c r="P25" s="115">
        <v>0</v>
      </c>
      <c r="Q25" s="115">
        <v>46113154</v>
      </c>
      <c r="R25" s="115">
        <v>0</v>
      </c>
      <c r="S25" s="115">
        <v>0</v>
      </c>
      <c r="T25" s="91">
        <f t="shared" si="1"/>
        <v>88820338</v>
      </c>
      <c r="U25" s="79">
        <f t="shared" si="2"/>
        <v>0.0005005082079741962</v>
      </c>
      <c r="V25" s="71">
        <f t="shared" si="5"/>
        <v>0</v>
      </c>
    </row>
    <row r="26" spans="1:22" ht="15.75">
      <c r="A26" s="113" t="s">
        <v>41</v>
      </c>
      <c r="B26" s="111" t="s">
        <v>149</v>
      </c>
      <c r="C26" s="89">
        <f t="shared" si="9"/>
        <v>30101945</v>
      </c>
      <c r="D26" s="115">
        <v>15478808</v>
      </c>
      <c r="E26" s="115">
        <v>14623137</v>
      </c>
      <c r="F26" s="115">
        <v>12437836</v>
      </c>
      <c r="G26" s="115">
        <v>0</v>
      </c>
      <c r="H26" s="89">
        <f t="shared" si="6"/>
        <v>17664109</v>
      </c>
      <c r="I26" s="89">
        <f t="shared" si="7"/>
        <v>17464211</v>
      </c>
      <c r="J26" s="89">
        <f t="shared" si="8"/>
        <v>81479</v>
      </c>
      <c r="K26" s="115">
        <v>81479</v>
      </c>
      <c r="L26" s="115">
        <v>0</v>
      </c>
      <c r="M26" s="115">
        <v>0</v>
      </c>
      <c r="N26" s="115">
        <v>17382732</v>
      </c>
      <c r="O26" s="115">
        <v>0</v>
      </c>
      <c r="P26" s="115">
        <v>0</v>
      </c>
      <c r="Q26" s="115">
        <v>199898</v>
      </c>
      <c r="R26" s="115">
        <v>0</v>
      </c>
      <c r="S26" s="115">
        <v>0</v>
      </c>
      <c r="T26" s="91">
        <f t="shared" si="1"/>
        <v>17582630</v>
      </c>
      <c r="U26" s="79">
        <f t="shared" si="2"/>
        <v>0.004665484172173596</v>
      </c>
      <c r="V26" s="71">
        <f t="shared" si="5"/>
        <v>0</v>
      </c>
    </row>
    <row r="27" spans="1:22" ht="15.75">
      <c r="A27" s="113" t="s">
        <v>42</v>
      </c>
      <c r="B27" s="108" t="s">
        <v>157</v>
      </c>
      <c r="C27" s="89">
        <f>SUM(D27:E27)</f>
        <v>945555</v>
      </c>
      <c r="D27" s="115">
        <v>885779</v>
      </c>
      <c r="E27" s="115">
        <v>59776</v>
      </c>
      <c r="F27" s="115">
        <v>0</v>
      </c>
      <c r="G27" s="115">
        <v>0</v>
      </c>
      <c r="H27" s="89">
        <f>I27+Q27+R27+S27</f>
        <v>945555</v>
      </c>
      <c r="I27" s="89">
        <f>J27+N27+O27+P27</f>
        <v>219719</v>
      </c>
      <c r="J27" s="89">
        <f>SUM(K27:M27)</f>
        <v>2848</v>
      </c>
      <c r="K27" s="115">
        <v>2848</v>
      </c>
      <c r="L27" s="115">
        <v>0</v>
      </c>
      <c r="M27" s="115">
        <v>0</v>
      </c>
      <c r="N27" s="115">
        <v>216871</v>
      </c>
      <c r="O27" s="115">
        <v>0</v>
      </c>
      <c r="P27" s="115">
        <v>0</v>
      </c>
      <c r="Q27" s="115">
        <v>725836</v>
      </c>
      <c r="R27" s="115">
        <v>0</v>
      </c>
      <c r="S27" s="115">
        <v>0</v>
      </c>
      <c r="T27" s="91">
        <f>SUM(N27:S27)</f>
        <v>942707</v>
      </c>
      <c r="U27" s="79">
        <f>J27/I27</f>
        <v>0.012962010568043728</v>
      </c>
      <c r="V27" s="71">
        <f>C27-F27-G27-H27</f>
        <v>0</v>
      </c>
    </row>
    <row r="28" spans="1:22" ht="20.25" customHeight="1">
      <c r="A28" s="113" t="s">
        <v>62</v>
      </c>
      <c r="B28" s="111" t="s">
        <v>151</v>
      </c>
      <c r="C28" s="89">
        <f t="shared" si="9"/>
        <v>1009654</v>
      </c>
      <c r="D28" s="115">
        <v>713061</v>
      </c>
      <c r="E28" s="115">
        <v>296593</v>
      </c>
      <c r="F28" s="115">
        <v>0</v>
      </c>
      <c r="G28" s="115">
        <v>0</v>
      </c>
      <c r="H28" s="89">
        <f aca="true" t="shared" si="12" ref="H28:H69">I28+Q28+R28+S28</f>
        <v>1009654</v>
      </c>
      <c r="I28" s="89">
        <f aca="true" t="shared" si="13" ref="I28:I69">J28+N28+O28+P28</f>
        <v>472352</v>
      </c>
      <c r="J28" s="89">
        <f aca="true" t="shared" si="14" ref="J28:J69">SUM(K28:M28)</f>
        <v>48098</v>
      </c>
      <c r="K28" s="115">
        <v>44348</v>
      </c>
      <c r="L28" s="115">
        <v>0</v>
      </c>
      <c r="M28" s="115">
        <v>3750</v>
      </c>
      <c r="N28" s="115">
        <v>424254</v>
      </c>
      <c r="O28" s="115">
        <v>0</v>
      </c>
      <c r="P28" s="115">
        <v>0</v>
      </c>
      <c r="Q28" s="115">
        <v>537302</v>
      </c>
      <c r="R28" s="115">
        <v>0</v>
      </c>
      <c r="S28" s="115">
        <v>0</v>
      </c>
      <c r="T28" s="91">
        <f t="shared" si="1"/>
        <v>961556</v>
      </c>
      <c r="U28" s="79">
        <f aca="true" t="shared" si="15" ref="U28:U69">J28/I28</f>
        <v>0.10182660388862544</v>
      </c>
      <c r="V28" s="71">
        <f t="shared" si="5"/>
        <v>0</v>
      </c>
    </row>
    <row r="29" spans="1:22" ht="15.75">
      <c r="A29" s="113" t="s">
        <v>63</v>
      </c>
      <c r="B29" s="111" t="s">
        <v>152</v>
      </c>
      <c r="C29" s="89">
        <f t="shared" si="9"/>
        <v>12929295</v>
      </c>
      <c r="D29" s="115">
        <v>1442343</v>
      </c>
      <c r="E29" s="115">
        <v>11486952</v>
      </c>
      <c r="F29" s="115">
        <v>0</v>
      </c>
      <c r="G29" s="115">
        <v>0</v>
      </c>
      <c r="H29" s="89">
        <f t="shared" si="12"/>
        <v>12929295</v>
      </c>
      <c r="I29" s="89">
        <f t="shared" si="13"/>
        <v>12494164</v>
      </c>
      <c r="J29" s="89">
        <f t="shared" si="14"/>
        <v>98707</v>
      </c>
      <c r="K29" s="115">
        <v>91782</v>
      </c>
      <c r="L29" s="115">
        <v>1500</v>
      </c>
      <c r="M29" s="115">
        <v>5425</v>
      </c>
      <c r="N29" s="115">
        <v>12395457</v>
      </c>
      <c r="O29" s="115">
        <v>0</v>
      </c>
      <c r="P29" s="115">
        <v>0</v>
      </c>
      <c r="Q29" s="115">
        <v>435131</v>
      </c>
      <c r="R29" s="115">
        <v>0</v>
      </c>
      <c r="S29" s="115">
        <v>0</v>
      </c>
      <c r="T29" s="91">
        <f t="shared" si="1"/>
        <v>12830588</v>
      </c>
      <c r="U29" s="79">
        <f t="shared" si="15"/>
        <v>0.007900248468004741</v>
      </c>
      <c r="V29" s="71">
        <f t="shared" si="5"/>
        <v>0</v>
      </c>
    </row>
    <row r="30" spans="1:22" ht="16.5" customHeight="1">
      <c r="A30" s="113" t="s">
        <v>197</v>
      </c>
      <c r="B30" s="111" t="s">
        <v>153</v>
      </c>
      <c r="C30" s="89">
        <f t="shared" si="9"/>
        <v>2601381</v>
      </c>
      <c r="D30" s="115">
        <v>2263719</v>
      </c>
      <c r="E30" s="115">
        <v>337662</v>
      </c>
      <c r="F30" s="115">
        <v>0</v>
      </c>
      <c r="G30" s="115">
        <v>0</v>
      </c>
      <c r="H30" s="89">
        <f t="shared" si="12"/>
        <v>2601381</v>
      </c>
      <c r="I30" s="89">
        <f t="shared" si="13"/>
        <v>787717</v>
      </c>
      <c r="J30" s="89">
        <f t="shared" si="14"/>
        <v>147153</v>
      </c>
      <c r="K30" s="115">
        <v>136153</v>
      </c>
      <c r="L30" s="115">
        <v>0</v>
      </c>
      <c r="M30" s="115">
        <v>11000</v>
      </c>
      <c r="N30" s="115">
        <v>312022</v>
      </c>
      <c r="O30" s="115">
        <v>328542</v>
      </c>
      <c r="P30" s="115">
        <v>0</v>
      </c>
      <c r="Q30" s="115">
        <v>1813664</v>
      </c>
      <c r="R30" s="115">
        <v>0</v>
      </c>
      <c r="S30" s="115">
        <v>0</v>
      </c>
      <c r="T30" s="91">
        <f t="shared" si="1"/>
        <v>2454228</v>
      </c>
      <c r="U30" s="79">
        <f t="shared" si="15"/>
        <v>0.18680947599201236</v>
      </c>
      <c r="V30" s="71">
        <f t="shared" si="5"/>
        <v>0</v>
      </c>
    </row>
    <row r="31" spans="1:22" s="88" customFormat="1" ht="24.75" customHeight="1">
      <c r="A31" s="98" t="s">
        <v>13</v>
      </c>
      <c r="B31" s="99" t="s">
        <v>155</v>
      </c>
      <c r="C31" s="89">
        <f aca="true" t="shared" si="16" ref="C31:S31">SUM(C32:C36)</f>
        <v>20758893</v>
      </c>
      <c r="D31" s="89">
        <f t="shared" si="16"/>
        <v>7577107</v>
      </c>
      <c r="E31" s="89">
        <f t="shared" si="16"/>
        <v>13181786</v>
      </c>
      <c r="F31" s="89">
        <f t="shared" si="16"/>
        <v>20000</v>
      </c>
      <c r="G31" s="89">
        <f t="shared" si="16"/>
        <v>0</v>
      </c>
      <c r="H31" s="89">
        <f t="shared" si="16"/>
        <v>20738893</v>
      </c>
      <c r="I31" s="89">
        <f t="shared" si="16"/>
        <v>18270777</v>
      </c>
      <c r="J31" s="89">
        <f t="shared" si="16"/>
        <v>198388</v>
      </c>
      <c r="K31" s="89">
        <f t="shared" si="16"/>
        <v>198388</v>
      </c>
      <c r="L31" s="89">
        <f t="shared" si="16"/>
        <v>0</v>
      </c>
      <c r="M31" s="89">
        <f t="shared" si="16"/>
        <v>0</v>
      </c>
      <c r="N31" s="89">
        <f t="shared" si="16"/>
        <v>18072389</v>
      </c>
      <c r="O31" s="89">
        <f t="shared" si="16"/>
        <v>0</v>
      </c>
      <c r="P31" s="89">
        <f t="shared" si="16"/>
        <v>0</v>
      </c>
      <c r="Q31" s="89">
        <f t="shared" si="16"/>
        <v>2412960</v>
      </c>
      <c r="R31" s="89">
        <f t="shared" si="16"/>
        <v>0</v>
      </c>
      <c r="S31" s="89">
        <f t="shared" si="16"/>
        <v>55156</v>
      </c>
      <c r="T31" s="89">
        <f aca="true" t="shared" si="17" ref="T31:T69">SUM(N31:S31)</f>
        <v>20540505</v>
      </c>
      <c r="U31" s="100">
        <f t="shared" si="15"/>
        <v>0.010858213638095414</v>
      </c>
      <c r="V31" s="97">
        <f t="shared" si="5"/>
        <v>0</v>
      </c>
    </row>
    <row r="32" spans="1:22" ht="15.75">
      <c r="A32" s="59" t="s">
        <v>16</v>
      </c>
      <c r="B32" s="108" t="s">
        <v>156</v>
      </c>
      <c r="C32" s="89">
        <f t="shared" si="9"/>
        <v>0</v>
      </c>
      <c r="D32" s="138"/>
      <c r="E32" s="138"/>
      <c r="F32" s="138"/>
      <c r="G32" s="138"/>
      <c r="H32" s="89">
        <f t="shared" si="12"/>
        <v>0</v>
      </c>
      <c r="I32" s="89">
        <f t="shared" si="13"/>
        <v>0</v>
      </c>
      <c r="J32" s="89">
        <f t="shared" si="14"/>
        <v>0</v>
      </c>
      <c r="K32" s="138"/>
      <c r="L32" s="138"/>
      <c r="M32" s="138"/>
      <c r="N32" s="138"/>
      <c r="O32" s="138"/>
      <c r="P32" s="138"/>
      <c r="Q32" s="138"/>
      <c r="R32" s="138"/>
      <c r="S32" s="138"/>
      <c r="T32" s="91">
        <f t="shared" si="17"/>
        <v>0</v>
      </c>
      <c r="U32" s="79" t="e">
        <f t="shared" si="15"/>
        <v>#DIV/0!</v>
      </c>
      <c r="V32" s="71">
        <f t="shared" si="5"/>
        <v>0</v>
      </c>
    </row>
    <row r="33" spans="1:22" ht="15.75">
      <c r="A33" s="59" t="s">
        <v>17</v>
      </c>
      <c r="B33" s="108" t="s">
        <v>205</v>
      </c>
      <c r="C33" s="89">
        <f t="shared" si="9"/>
        <v>486653</v>
      </c>
      <c r="D33" s="138">
        <v>459478</v>
      </c>
      <c r="E33" s="138">
        <v>27175</v>
      </c>
      <c r="F33" s="138"/>
      <c r="G33" s="138"/>
      <c r="H33" s="89">
        <f t="shared" si="12"/>
        <v>486653</v>
      </c>
      <c r="I33" s="89">
        <f t="shared" si="13"/>
        <v>364356</v>
      </c>
      <c r="J33" s="89">
        <f t="shared" si="14"/>
        <v>21303</v>
      </c>
      <c r="K33" s="138">
        <v>21303</v>
      </c>
      <c r="L33" s="138"/>
      <c r="M33" s="138"/>
      <c r="N33" s="138">
        <v>343053</v>
      </c>
      <c r="O33" s="138"/>
      <c r="P33" s="138"/>
      <c r="Q33" s="138">
        <v>122297</v>
      </c>
      <c r="R33" s="138"/>
      <c r="S33" s="138"/>
      <c r="T33" s="91">
        <f t="shared" si="17"/>
        <v>465350</v>
      </c>
      <c r="U33" s="79">
        <f t="shared" si="15"/>
        <v>0.058467542732931525</v>
      </c>
      <c r="V33" s="71">
        <f t="shared" si="5"/>
        <v>0</v>
      </c>
    </row>
    <row r="34" spans="1:22" ht="15.75">
      <c r="A34" s="59" t="s">
        <v>83</v>
      </c>
      <c r="B34" s="108" t="s">
        <v>185</v>
      </c>
      <c r="C34" s="89">
        <f t="shared" si="9"/>
        <v>3273427</v>
      </c>
      <c r="D34" s="138">
        <v>3224703</v>
      </c>
      <c r="E34" s="138">
        <v>48724</v>
      </c>
      <c r="F34" s="138">
        <v>20000</v>
      </c>
      <c r="G34" s="138"/>
      <c r="H34" s="89">
        <f t="shared" si="12"/>
        <v>3253427</v>
      </c>
      <c r="I34" s="89">
        <f t="shared" si="13"/>
        <v>2253433</v>
      </c>
      <c r="J34" s="89">
        <f t="shared" si="14"/>
        <v>70836</v>
      </c>
      <c r="K34" s="138">
        <v>70836</v>
      </c>
      <c r="L34" s="138"/>
      <c r="M34" s="138"/>
      <c r="N34" s="138">
        <v>2182597</v>
      </c>
      <c r="O34" s="138"/>
      <c r="P34" s="138"/>
      <c r="Q34" s="138">
        <v>999994</v>
      </c>
      <c r="R34" s="138"/>
      <c r="S34" s="138"/>
      <c r="T34" s="91">
        <f t="shared" si="17"/>
        <v>3182591</v>
      </c>
      <c r="U34" s="79">
        <f t="shared" si="15"/>
        <v>0.031434704293404774</v>
      </c>
      <c r="V34" s="71">
        <f t="shared" si="5"/>
        <v>0</v>
      </c>
    </row>
    <row r="35" spans="1:22" ht="15.75">
      <c r="A35" s="59" t="s">
        <v>129</v>
      </c>
      <c r="B35" s="108" t="s">
        <v>177</v>
      </c>
      <c r="C35" s="89">
        <f t="shared" si="9"/>
        <v>12620436</v>
      </c>
      <c r="D35" s="138">
        <v>33059</v>
      </c>
      <c r="E35" s="138">
        <v>12587377</v>
      </c>
      <c r="F35" s="138"/>
      <c r="G35" s="138"/>
      <c r="H35" s="89">
        <f t="shared" si="12"/>
        <v>12620436</v>
      </c>
      <c r="I35" s="89">
        <f t="shared" si="13"/>
        <v>12610336</v>
      </c>
      <c r="J35" s="89">
        <f t="shared" si="14"/>
        <v>82747</v>
      </c>
      <c r="K35" s="138">
        <v>82747</v>
      </c>
      <c r="L35" s="138"/>
      <c r="M35" s="138"/>
      <c r="N35" s="138">
        <v>12527589</v>
      </c>
      <c r="O35" s="138"/>
      <c r="P35" s="138"/>
      <c r="Q35" s="138">
        <v>10100</v>
      </c>
      <c r="R35" s="138"/>
      <c r="S35" s="138"/>
      <c r="T35" s="91">
        <f t="shared" si="17"/>
        <v>12537689</v>
      </c>
      <c r="U35" s="79">
        <f t="shared" si="15"/>
        <v>0.006561839430765366</v>
      </c>
      <c r="V35" s="71">
        <f t="shared" si="5"/>
        <v>0</v>
      </c>
    </row>
    <row r="36" spans="1:22" ht="15.75">
      <c r="A36" s="59" t="s">
        <v>129</v>
      </c>
      <c r="B36" s="108" t="s">
        <v>174</v>
      </c>
      <c r="C36" s="89">
        <f t="shared" si="9"/>
        <v>4378377</v>
      </c>
      <c r="D36" s="138">
        <v>3859867</v>
      </c>
      <c r="E36" s="138">
        <v>518510</v>
      </c>
      <c r="F36" s="138"/>
      <c r="G36" s="138"/>
      <c r="H36" s="89">
        <f t="shared" si="12"/>
        <v>4378377</v>
      </c>
      <c r="I36" s="89">
        <f t="shared" si="13"/>
        <v>3042652</v>
      </c>
      <c r="J36" s="89">
        <f t="shared" si="14"/>
        <v>23502</v>
      </c>
      <c r="K36" s="138">
        <v>23502</v>
      </c>
      <c r="L36" s="138"/>
      <c r="M36" s="138"/>
      <c r="N36" s="138">
        <v>3019150</v>
      </c>
      <c r="O36" s="138"/>
      <c r="P36" s="138"/>
      <c r="Q36" s="138">
        <v>1280569</v>
      </c>
      <c r="R36" s="138"/>
      <c r="S36" s="138">
        <v>55156</v>
      </c>
      <c r="T36" s="91">
        <f t="shared" si="17"/>
        <v>4354875</v>
      </c>
      <c r="U36" s="79">
        <f t="shared" si="15"/>
        <v>0.007724182719548604</v>
      </c>
      <c r="V36" s="71">
        <f t="shared" si="5"/>
        <v>0</v>
      </c>
    </row>
    <row r="37" spans="1:22" s="80" customFormat="1" ht="21.75" customHeight="1">
      <c r="A37" s="93" t="s">
        <v>18</v>
      </c>
      <c r="B37" s="94" t="s">
        <v>169</v>
      </c>
      <c r="C37" s="89">
        <f t="shared" si="9"/>
        <v>15919399</v>
      </c>
      <c r="D37" s="95">
        <f>SUM(D38:D42)</f>
        <v>5410743</v>
      </c>
      <c r="E37" s="95">
        <f>SUM(E38:E42)</f>
        <v>10508656</v>
      </c>
      <c r="F37" s="95">
        <f>SUM(F38:F42)</f>
        <v>0</v>
      </c>
      <c r="G37" s="95">
        <f>SUM(G38:G42)</f>
        <v>0</v>
      </c>
      <c r="H37" s="89">
        <f t="shared" si="12"/>
        <v>15919399</v>
      </c>
      <c r="I37" s="89">
        <f t="shared" si="13"/>
        <v>14451059</v>
      </c>
      <c r="J37" s="89">
        <f t="shared" si="14"/>
        <v>108633</v>
      </c>
      <c r="K37" s="95">
        <f aca="true" t="shared" si="18" ref="K37:S37">SUM(K38:K42)</f>
        <v>108633</v>
      </c>
      <c r="L37" s="95">
        <f t="shared" si="18"/>
        <v>0</v>
      </c>
      <c r="M37" s="95">
        <f t="shared" si="18"/>
        <v>0</v>
      </c>
      <c r="N37" s="95">
        <f t="shared" si="18"/>
        <v>14342426</v>
      </c>
      <c r="O37" s="95">
        <f t="shared" si="18"/>
        <v>0</v>
      </c>
      <c r="P37" s="95">
        <f t="shared" si="18"/>
        <v>0</v>
      </c>
      <c r="Q37" s="95">
        <f t="shared" si="18"/>
        <v>1468340</v>
      </c>
      <c r="R37" s="95">
        <f t="shared" si="18"/>
        <v>0</v>
      </c>
      <c r="S37" s="95">
        <f t="shared" si="18"/>
        <v>0</v>
      </c>
      <c r="T37" s="92">
        <f t="shared" si="17"/>
        <v>15810766</v>
      </c>
      <c r="U37" s="96">
        <f t="shared" si="15"/>
        <v>0.0075173037491577605</v>
      </c>
      <c r="V37" s="97">
        <f t="shared" si="5"/>
        <v>0</v>
      </c>
    </row>
    <row r="38" spans="1:22" ht="15.75">
      <c r="A38" s="59" t="s">
        <v>44</v>
      </c>
      <c r="B38" s="112" t="s">
        <v>189</v>
      </c>
      <c r="C38" s="89">
        <f t="shared" si="9"/>
        <v>13491</v>
      </c>
      <c r="D38" s="139">
        <v>6885</v>
      </c>
      <c r="E38" s="139">
        <v>6606</v>
      </c>
      <c r="F38" s="139"/>
      <c r="G38" s="139"/>
      <c r="H38" s="89">
        <f t="shared" si="12"/>
        <v>13491</v>
      </c>
      <c r="I38" s="89">
        <f t="shared" si="13"/>
        <v>9233</v>
      </c>
      <c r="J38" s="89">
        <f t="shared" si="14"/>
        <v>6605</v>
      </c>
      <c r="K38" s="139">
        <v>6605</v>
      </c>
      <c r="L38" s="139"/>
      <c r="M38" s="139"/>
      <c r="N38" s="139">
        <v>2628</v>
      </c>
      <c r="O38" s="139"/>
      <c r="P38" s="139"/>
      <c r="Q38" s="139">
        <v>4258</v>
      </c>
      <c r="R38" s="139"/>
      <c r="S38" s="139"/>
      <c r="T38" s="91">
        <f t="shared" si="17"/>
        <v>6886</v>
      </c>
      <c r="U38" s="79">
        <f t="shared" si="15"/>
        <v>0.7153687858767465</v>
      </c>
      <c r="V38" s="71">
        <f t="shared" si="5"/>
        <v>0</v>
      </c>
    </row>
    <row r="39" spans="1:22" ht="15.75">
      <c r="A39" s="59" t="s">
        <v>45</v>
      </c>
      <c r="B39" s="112" t="s">
        <v>200</v>
      </c>
      <c r="C39" s="89">
        <f t="shared" si="9"/>
        <v>11298691</v>
      </c>
      <c r="D39" s="139">
        <v>906447</v>
      </c>
      <c r="E39" s="139">
        <v>10392244</v>
      </c>
      <c r="F39" s="139"/>
      <c r="G39" s="139"/>
      <c r="H39" s="89">
        <f t="shared" si="12"/>
        <v>11298691</v>
      </c>
      <c r="I39" s="89">
        <f t="shared" si="13"/>
        <v>11070944</v>
      </c>
      <c r="J39" s="89">
        <f t="shared" si="14"/>
        <v>1100</v>
      </c>
      <c r="K39" s="139">
        <v>1100</v>
      </c>
      <c r="L39" s="139"/>
      <c r="M39" s="139"/>
      <c r="N39" s="139">
        <v>11069844</v>
      </c>
      <c r="O39" s="139"/>
      <c r="P39" s="139"/>
      <c r="Q39" s="139">
        <v>227747</v>
      </c>
      <c r="R39" s="139"/>
      <c r="S39" s="139"/>
      <c r="T39" s="91">
        <f t="shared" si="17"/>
        <v>11297591</v>
      </c>
      <c r="U39" s="79">
        <f t="shared" si="15"/>
        <v>9.935918743695208E-05</v>
      </c>
      <c r="V39" s="71">
        <f t="shared" si="5"/>
        <v>0</v>
      </c>
    </row>
    <row r="40" spans="1:22" ht="15.75">
      <c r="A40" s="59" t="s">
        <v>68</v>
      </c>
      <c r="B40" s="112" t="s">
        <v>202</v>
      </c>
      <c r="C40" s="89">
        <f t="shared" si="9"/>
        <v>2450298</v>
      </c>
      <c r="D40" s="139">
        <v>2441698</v>
      </c>
      <c r="E40" s="139">
        <v>8600</v>
      </c>
      <c r="F40" s="139"/>
      <c r="G40" s="139"/>
      <c r="H40" s="89">
        <f t="shared" si="12"/>
        <v>2450298</v>
      </c>
      <c r="I40" s="89">
        <f t="shared" si="13"/>
        <v>2110353</v>
      </c>
      <c r="J40" s="89">
        <f t="shared" si="14"/>
        <v>45600</v>
      </c>
      <c r="K40" s="139">
        <v>45600</v>
      </c>
      <c r="L40" s="139"/>
      <c r="M40" s="139"/>
      <c r="N40" s="139">
        <v>2064753</v>
      </c>
      <c r="O40" s="139"/>
      <c r="P40" s="139"/>
      <c r="Q40" s="139">
        <v>339945</v>
      </c>
      <c r="R40" s="139"/>
      <c r="S40" s="139"/>
      <c r="T40" s="91">
        <f t="shared" si="17"/>
        <v>2404698</v>
      </c>
      <c r="U40" s="79">
        <f t="shared" si="15"/>
        <v>0.02160775946014719</v>
      </c>
      <c r="V40" s="71">
        <f t="shared" si="5"/>
        <v>0</v>
      </c>
    </row>
    <row r="41" spans="1:22" ht="15.75">
      <c r="A41" s="59" t="s">
        <v>69</v>
      </c>
      <c r="B41" s="112" t="s">
        <v>187</v>
      </c>
      <c r="C41" s="89">
        <f t="shared" si="9"/>
        <v>1017092</v>
      </c>
      <c r="D41" s="139">
        <v>960667</v>
      </c>
      <c r="E41" s="139">
        <v>56425</v>
      </c>
      <c r="F41" s="139"/>
      <c r="G41" s="139"/>
      <c r="H41" s="89">
        <f t="shared" si="12"/>
        <v>1017092</v>
      </c>
      <c r="I41" s="89">
        <f t="shared" si="13"/>
        <v>727817</v>
      </c>
      <c r="J41" s="89">
        <f t="shared" si="14"/>
        <v>9548</v>
      </c>
      <c r="K41" s="139">
        <v>9548</v>
      </c>
      <c r="L41" s="139"/>
      <c r="M41" s="139"/>
      <c r="N41" s="139">
        <v>718269</v>
      </c>
      <c r="O41" s="139"/>
      <c r="P41" s="139"/>
      <c r="Q41" s="139">
        <v>289275</v>
      </c>
      <c r="R41" s="139"/>
      <c r="S41" s="139"/>
      <c r="T41" s="91">
        <f t="shared" si="17"/>
        <v>1007544</v>
      </c>
      <c r="U41" s="79">
        <f t="shared" si="15"/>
        <v>0.013118682306129151</v>
      </c>
      <c r="V41" s="71">
        <f t="shared" si="5"/>
        <v>0</v>
      </c>
    </row>
    <row r="42" spans="1:22" ht="15.75">
      <c r="A42" s="59" t="s">
        <v>201</v>
      </c>
      <c r="B42" s="112" t="s">
        <v>188</v>
      </c>
      <c r="C42" s="89">
        <f t="shared" si="9"/>
        <v>1139827</v>
      </c>
      <c r="D42" s="139">
        <v>1095046</v>
      </c>
      <c r="E42" s="139">
        <v>44781</v>
      </c>
      <c r="F42" s="139"/>
      <c r="G42" s="139"/>
      <c r="H42" s="89">
        <f t="shared" si="12"/>
        <v>1139827</v>
      </c>
      <c r="I42" s="89">
        <f t="shared" si="13"/>
        <v>532712</v>
      </c>
      <c r="J42" s="89">
        <f t="shared" si="14"/>
        <v>45780</v>
      </c>
      <c r="K42" s="139">
        <v>45780</v>
      </c>
      <c r="L42" s="139"/>
      <c r="M42" s="139"/>
      <c r="N42" s="139">
        <v>486932</v>
      </c>
      <c r="O42" s="139"/>
      <c r="P42" s="139"/>
      <c r="Q42" s="139">
        <v>607115</v>
      </c>
      <c r="R42" s="139"/>
      <c r="S42" s="139"/>
      <c r="T42" s="91">
        <f t="shared" si="17"/>
        <v>1094047</v>
      </c>
      <c r="U42" s="79">
        <f t="shared" si="15"/>
        <v>0.08593761732418267</v>
      </c>
      <c r="V42" s="71">
        <f t="shared" si="5"/>
        <v>0</v>
      </c>
    </row>
    <row r="43" spans="1:22" s="80" customFormat="1" ht="24" customHeight="1">
      <c r="A43" s="93" t="s">
        <v>20</v>
      </c>
      <c r="B43" s="94" t="s">
        <v>160</v>
      </c>
      <c r="C43" s="89">
        <f aca="true" t="shared" si="19" ref="C43:S43">SUM(C44:C47)</f>
        <v>11208277</v>
      </c>
      <c r="D43" s="89">
        <f t="shared" si="19"/>
        <v>4511883</v>
      </c>
      <c r="E43" s="89">
        <f t="shared" si="19"/>
        <v>6696394</v>
      </c>
      <c r="F43" s="89">
        <f t="shared" si="19"/>
        <v>0</v>
      </c>
      <c r="G43" s="89">
        <f t="shared" si="19"/>
        <v>0</v>
      </c>
      <c r="H43" s="89">
        <f t="shared" si="19"/>
        <v>11208277</v>
      </c>
      <c r="I43" s="89">
        <f t="shared" si="19"/>
        <v>8100934</v>
      </c>
      <c r="J43" s="89">
        <f t="shared" si="19"/>
        <v>24603</v>
      </c>
      <c r="K43" s="89">
        <f t="shared" si="19"/>
        <v>24603</v>
      </c>
      <c r="L43" s="89">
        <f t="shared" si="19"/>
        <v>0</v>
      </c>
      <c r="M43" s="89">
        <f t="shared" si="19"/>
        <v>0</v>
      </c>
      <c r="N43" s="89">
        <f t="shared" si="19"/>
        <v>8076331</v>
      </c>
      <c r="O43" s="89">
        <f t="shared" si="19"/>
        <v>0</v>
      </c>
      <c r="P43" s="89">
        <f t="shared" si="19"/>
        <v>0</v>
      </c>
      <c r="Q43" s="89">
        <f t="shared" si="19"/>
        <v>3107343</v>
      </c>
      <c r="R43" s="89">
        <f t="shared" si="19"/>
        <v>0</v>
      </c>
      <c r="S43" s="89">
        <f t="shared" si="19"/>
        <v>0</v>
      </c>
      <c r="T43" s="92">
        <f t="shared" si="17"/>
        <v>11183674</v>
      </c>
      <c r="U43" s="96">
        <f t="shared" si="15"/>
        <v>0.003037057208465098</v>
      </c>
      <c r="V43" s="97">
        <f t="shared" si="5"/>
        <v>0</v>
      </c>
    </row>
    <row r="44" spans="1:22" ht="15.75">
      <c r="A44" s="59" t="s">
        <v>46</v>
      </c>
      <c r="B44" s="109" t="s">
        <v>203</v>
      </c>
      <c r="C44" s="89">
        <f t="shared" si="9"/>
        <v>11438</v>
      </c>
      <c r="D44" s="144"/>
      <c r="E44" s="144">
        <v>11438</v>
      </c>
      <c r="F44" s="144"/>
      <c r="G44" s="144"/>
      <c r="H44" s="89">
        <f t="shared" si="12"/>
        <v>11438</v>
      </c>
      <c r="I44" s="89">
        <f t="shared" si="13"/>
        <v>11438</v>
      </c>
      <c r="J44" s="89">
        <f t="shared" si="14"/>
        <v>11438</v>
      </c>
      <c r="K44" s="144">
        <v>11438</v>
      </c>
      <c r="L44" s="144"/>
      <c r="M44" s="144"/>
      <c r="N44" s="144"/>
      <c r="O44" s="144"/>
      <c r="P44" s="144"/>
      <c r="Q44" s="144"/>
      <c r="R44" s="144"/>
      <c r="S44" s="144"/>
      <c r="T44" s="91">
        <f t="shared" si="17"/>
        <v>0</v>
      </c>
      <c r="U44" s="79">
        <f t="shared" si="15"/>
        <v>1</v>
      </c>
      <c r="V44" s="71">
        <f t="shared" si="5"/>
        <v>0</v>
      </c>
    </row>
    <row r="45" spans="1:22" ht="15.75">
      <c r="A45" s="59" t="s">
        <v>47</v>
      </c>
      <c r="B45" s="109" t="s">
        <v>161</v>
      </c>
      <c r="C45" s="89">
        <f t="shared" si="9"/>
        <v>7476264</v>
      </c>
      <c r="D45" s="144">
        <v>967045</v>
      </c>
      <c r="E45" s="144">
        <v>6509219</v>
      </c>
      <c r="F45" s="144"/>
      <c r="G45" s="144"/>
      <c r="H45" s="89">
        <f t="shared" si="12"/>
        <v>7476264</v>
      </c>
      <c r="I45" s="89">
        <f t="shared" si="13"/>
        <v>6625019</v>
      </c>
      <c r="J45" s="89">
        <f t="shared" si="14"/>
        <v>2653</v>
      </c>
      <c r="K45" s="144">
        <v>2653</v>
      </c>
      <c r="L45" s="144"/>
      <c r="M45" s="144"/>
      <c r="N45" s="144">
        <v>6622366</v>
      </c>
      <c r="O45" s="144"/>
      <c r="P45" s="144"/>
      <c r="Q45" s="144">
        <v>851245</v>
      </c>
      <c r="R45" s="144"/>
      <c r="S45" s="144"/>
      <c r="T45" s="91">
        <f t="shared" si="17"/>
        <v>7473611</v>
      </c>
      <c r="U45" s="79">
        <f t="shared" si="15"/>
        <v>0.00040045168172347885</v>
      </c>
      <c r="V45" s="71">
        <f t="shared" si="5"/>
        <v>0</v>
      </c>
    </row>
    <row r="46" spans="1:22" ht="15.75">
      <c r="A46" s="59" t="s">
        <v>130</v>
      </c>
      <c r="B46" s="109" t="s">
        <v>162</v>
      </c>
      <c r="C46" s="89">
        <f>SUM(D46:E46)</f>
        <v>2788964</v>
      </c>
      <c r="D46" s="144">
        <v>2786862</v>
      </c>
      <c r="E46" s="144">
        <v>2102</v>
      </c>
      <c r="F46" s="144"/>
      <c r="G46" s="144"/>
      <c r="H46" s="89">
        <f>I46+Q46+R46+S46</f>
        <v>2788964</v>
      </c>
      <c r="I46" s="89">
        <f>J46+N46+O46+P46</f>
        <v>913463</v>
      </c>
      <c r="J46" s="89">
        <f>SUM(K46:M46)</f>
        <v>2952</v>
      </c>
      <c r="K46" s="144">
        <v>2952</v>
      </c>
      <c r="L46" s="144"/>
      <c r="M46" s="144"/>
      <c r="N46" s="144">
        <v>910511</v>
      </c>
      <c r="O46" s="144"/>
      <c r="P46" s="144"/>
      <c r="Q46" s="144">
        <v>1875501</v>
      </c>
      <c r="R46" s="144"/>
      <c r="S46" s="144"/>
      <c r="T46" s="91">
        <f>SUM(N46:S46)</f>
        <v>2786012</v>
      </c>
      <c r="U46" s="79">
        <f>J46/I46</f>
        <v>0.003231657987241957</v>
      </c>
      <c r="V46" s="71">
        <f>C46-F46-G46-H46</f>
        <v>0</v>
      </c>
    </row>
    <row r="47" spans="1:22" ht="15.75">
      <c r="A47" s="59" t="s">
        <v>204</v>
      </c>
      <c r="B47" s="109" t="s">
        <v>163</v>
      </c>
      <c r="C47" s="89">
        <f t="shared" si="9"/>
        <v>931611</v>
      </c>
      <c r="D47" s="144">
        <v>757976</v>
      </c>
      <c r="E47" s="144">
        <v>173635</v>
      </c>
      <c r="F47" s="144"/>
      <c r="G47" s="144"/>
      <c r="H47" s="89">
        <f t="shared" si="12"/>
        <v>931611</v>
      </c>
      <c r="I47" s="89">
        <f t="shared" si="13"/>
        <v>551014</v>
      </c>
      <c r="J47" s="89">
        <f t="shared" si="14"/>
        <v>7560</v>
      </c>
      <c r="K47" s="144">
        <v>7560</v>
      </c>
      <c r="L47" s="144"/>
      <c r="M47" s="144"/>
      <c r="N47" s="144">
        <v>543454</v>
      </c>
      <c r="O47" s="144"/>
      <c r="P47" s="144"/>
      <c r="Q47" s="144">
        <v>380597</v>
      </c>
      <c r="R47" s="144"/>
      <c r="S47" s="144"/>
      <c r="T47" s="91">
        <f t="shared" si="17"/>
        <v>924051</v>
      </c>
      <c r="U47" s="79">
        <f t="shared" si="15"/>
        <v>0.013720159560374147</v>
      </c>
      <c r="V47" s="71">
        <f t="shared" si="5"/>
        <v>0</v>
      </c>
    </row>
    <row r="48" spans="1:22" s="80" customFormat="1" ht="21.75" customHeight="1">
      <c r="A48" s="93" t="s">
        <v>21</v>
      </c>
      <c r="B48" s="94" t="s">
        <v>166</v>
      </c>
      <c r="C48" s="89">
        <f t="shared" si="9"/>
        <v>3305330</v>
      </c>
      <c r="D48" s="95">
        <f>SUM(D49:D52)</f>
        <v>2379251</v>
      </c>
      <c r="E48" s="95">
        <f>SUM(E49:E52)</f>
        <v>926079</v>
      </c>
      <c r="F48" s="95">
        <f>SUM(F49:F52)</f>
        <v>0</v>
      </c>
      <c r="G48" s="95">
        <f>SUM(G49:G52)</f>
        <v>0</v>
      </c>
      <c r="H48" s="89">
        <f t="shared" si="12"/>
        <v>3305330</v>
      </c>
      <c r="I48" s="89">
        <f t="shared" si="13"/>
        <v>2937582</v>
      </c>
      <c r="J48" s="89">
        <f t="shared" si="14"/>
        <v>157129</v>
      </c>
      <c r="K48" s="95">
        <f aca="true" t="shared" si="20" ref="K48:S48">SUM(K49:K52)</f>
        <v>157129</v>
      </c>
      <c r="L48" s="95">
        <f t="shared" si="20"/>
        <v>0</v>
      </c>
      <c r="M48" s="95">
        <f t="shared" si="20"/>
        <v>0</v>
      </c>
      <c r="N48" s="95">
        <f t="shared" si="20"/>
        <v>2780453</v>
      </c>
      <c r="O48" s="95">
        <f t="shared" si="20"/>
        <v>0</v>
      </c>
      <c r="P48" s="95">
        <f t="shared" si="20"/>
        <v>0</v>
      </c>
      <c r="Q48" s="95">
        <f t="shared" si="20"/>
        <v>367748</v>
      </c>
      <c r="R48" s="95">
        <f t="shared" si="20"/>
        <v>0</v>
      </c>
      <c r="S48" s="95">
        <f t="shared" si="20"/>
        <v>0</v>
      </c>
      <c r="T48" s="92">
        <f t="shared" si="17"/>
        <v>3148201</v>
      </c>
      <c r="U48" s="96">
        <f t="shared" si="15"/>
        <v>0.053489230258083005</v>
      </c>
      <c r="V48" s="97">
        <f t="shared" si="5"/>
        <v>0</v>
      </c>
    </row>
    <row r="49" spans="1:22" ht="15.75">
      <c r="A49" s="59" t="s">
        <v>61</v>
      </c>
      <c r="B49" s="109" t="s">
        <v>207</v>
      </c>
      <c r="C49" s="89">
        <f t="shared" si="9"/>
        <v>111065</v>
      </c>
      <c r="D49" s="138">
        <v>20400</v>
      </c>
      <c r="E49" s="138">
        <v>90665</v>
      </c>
      <c r="F49" s="138">
        <v>0</v>
      </c>
      <c r="G49" s="138">
        <v>0</v>
      </c>
      <c r="H49" s="89">
        <f t="shared" si="12"/>
        <v>111065</v>
      </c>
      <c r="I49" s="89">
        <f t="shared" si="13"/>
        <v>100865</v>
      </c>
      <c r="J49" s="89">
        <f t="shared" si="14"/>
        <v>10905</v>
      </c>
      <c r="K49" s="138">
        <v>10905</v>
      </c>
      <c r="L49" s="138">
        <v>0</v>
      </c>
      <c r="M49" s="138">
        <v>0</v>
      </c>
      <c r="N49" s="138">
        <v>89960</v>
      </c>
      <c r="O49" s="138">
        <v>0</v>
      </c>
      <c r="P49" s="138">
        <v>0</v>
      </c>
      <c r="Q49" s="138">
        <v>10200</v>
      </c>
      <c r="R49" s="138">
        <v>0</v>
      </c>
      <c r="S49" s="138">
        <v>0</v>
      </c>
      <c r="T49" s="91">
        <f t="shared" si="17"/>
        <v>100160</v>
      </c>
      <c r="U49" s="79">
        <f t="shared" si="15"/>
        <v>0.10811480692014078</v>
      </c>
      <c r="V49" s="71">
        <f t="shared" si="5"/>
        <v>0</v>
      </c>
    </row>
    <row r="50" spans="1:22" ht="15.75">
      <c r="A50" s="59" t="s">
        <v>48</v>
      </c>
      <c r="B50" s="109" t="s">
        <v>208</v>
      </c>
      <c r="C50" s="89">
        <f t="shared" si="9"/>
        <v>882019</v>
      </c>
      <c r="D50" s="138">
        <v>332835</v>
      </c>
      <c r="E50" s="138">
        <v>549184</v>
      </c>
      <c r="F50" s="138">
        <v>0</v>
      </c>
      <c r="G50" s="138">
        <v>0</v>
      </c>
      <c r="H50" s="89">
        <f t="shared" si="12"/>
        <v>882019</v>
      </c>
      <c r="I50" s="89">
        <f t="shared" si="13"/>
        <v>784392</v>
      </c>
      <c r="J50" s="89">
        <f t="shared" si="14"/>
        <v>40675</v>
      </c>
      <c r="K50" s="138">
        <v>40675</v>
      </c>
      <c r="L50" s="138">
        <v>0</v>
      </c>
      <c r="M50" s="138">
        <v>0</v>
      </c>
      <c r="N50" s="138">
        <v>743717</v>
      </c>
      <c r="O50" s="138"/>
      <c r="P50" s="138"/>
      <c r="Q50" s="138">
        <v>97627</v>
      </c>
      <c r="R50" s="138"/>
      <c r="S50" s="138"/>
      <c r="T50" s="91">
        <f t="shared" si="17"/>
        <v>841344</v>
      </c>
      <c r="U50" s="79">
        <f t="shared" si="15"/>
        <v>0.051855449826107354</v>
      </c>
      <c r="V50" s="71">
        <f t="shared" si="5"/>
        <v>0</v>
      </c>
    </row>
    <row r="51" spans="1:22" ht="15.75">
      <c r="A51" s="59" t="s">
        <v>49</v>
      </c>
      <c r="B51" s="109" t="s">
        <v>209</v>
      </c>
      <c r="C51" s="89">
        <f t="shared" si="9"/>
        <v>1676848</v>
      </c>
      <c r="D51" s="138">
        <v>1489037</v>
      </c>
      <c r="E51" s="138">
        <v>187811</v>
      </c>
      <c r="F51" s="138">
        <v>0</v>
      </c>
      <c r="G51" s="138">
        <v>0</v>
      </c>
      <c r="H51" s="89">
        <f t="shared" si="12"/>
        <v>1676848</v>
      </c>
      <c r="I51" s="89">
        <f t="shared" si="13"/>
        <v>1631626</v>
      </c>
      <c r="J51" s="89">
        <f t="shared" si="14"/>
        <v>34530</v>
      </c>
      <c r="K51" s="138">
        <v>34530</v>
      </c>
      <c r="L51" s="138">
        <v>0</v>
      </c>
      <c r="M51" s="138">
        <v>0</v>
      </c>
      <c r="N51" s="138">
        <v>1597096</v>
      </c>
      <c r="O51" s="138">
        <v>0</v>
      </c>
      <c r="P51" s="138">
        <v>0</v>
      </c>
      <c r="Q51" s="138">
        <v>45222</v>
      </c>
      <c r="R51" s="138">
        <v>0</v>
      </c>
      <c r="S51" s="138">
        <v>0</v>
      </c>
      <c r="T51" s="91">
        <f t="shared" si="17"/>
        <v>1642318</v>
      </c>
      <c r="U51" s="79">
        <f t="shared" si="15"/>
        <v>0.0211629380752697</v>
      </c>
      <c r="V51" s="71">
        <f t="shared" si="5"/>
        <v>0</v>
      </c>
    </row>
    <row r="52" spans="1:22" ht="15.75">
      <c r="A52" s="59" t="s">
        <v>84</v>
      </c>
      <c r="B52" s="109" t="s">
        <v>186</v>
      </c>
      <c r="C52" s="89">
        <f t="shared" si="9"/>
        <v>635398</v>
      </c>
      <c r="D52" s="138">
        <v>536979</v>
      </c>
      <c r="E52" s="138">
        <v>98419</v>
      </c>
      <c r="F52" s="138">
        <v>0</v>
      </c>
      <c r="G52" s="138">
        <v>0</v>
      </c>
      <c r="H52" s="89">
        <f t="shared" si="12"/>
        <v>635398</v>
      </c>
      <c r="I52" s="89">
        <f t="shared" si="13"/>
        <v>420699</v>
      </c>
      <c r="J52" s="89">
        <f t="shared" si="14"/>
        <v>71019</v>
      </c>
      <c r="K52" s="138">
        <v>71019</v>
      </c>
      <c r="L52" s="138">
        <v>0</v>
      </c>
      <c r="M52" s="138">
        <v>0</v>
      </c>
      <c r="N52" s="138">
        <v>349680</v>
      </c>
      <c r="O52" s="138">
        <v>0</v>
      </c>
      <c r="P52" s="138"/>
      <c r="Q52" s="138">
        <v>214699</v>
      </c>
      <c r="R52" s="138"/>
      <c r="S52" s="138"/>
      <c r="T52" s="91">
        <f t="shared" si="17"/>
        <v>564379</v>
      </c>
      <c r="U52" s="79">
        <f t="shared" si="15"/>
        <v>0.16881190589946732</v>
      </c>
      <c r="V52" s="71">
        <f t="shared" si="5"/>
        <v>0</v>
      </c>
    </row>
    <row r="53" spans="1:22" s="80" customFormat="1" ht="23.25" customHeight="1">
      <c r="A53" s="93" t="s">
        <v>22</v>
      </c>
      <c r="B53" s="94" t="s">
        <v>167</v>
      </c>
      <c r="C53" s="89">
        <f aca="true" t="shared" si="21" ref="C53:S53">SUM(C54:C57)</f>
        <v>20978779</v>
      </c>
      <c r="D53" s="89">
        <f t="shared" si="21"/>
        <v>20857494</v>
      </c>
      <c r="E53" s="89">
        <f t="shared" si="21"/>
        <v>121285</v>
      </c>
      <c r="F53" s="89">
        <f t="shared" si="21"/>
        <v>0</v>
      </c>
      <c r="G53" s="89">
        <f t="shared" si="21"/>
        <v>0</v>
      </c>
      <c r="H53" s="89">
        <f t="shared" si="21"/>
        <v>20978779</v>
      </c>
      <c r="I53" s="89">
        <f t="shared" si="21"/>
        <v>5763870</v>
      </c>
      <c r="J53" s="89">
        <f t="shared" si="21"/>
        <v>35948</v>
      </c>
      <c r="K53" s="89">
        <f t="shared" si="21"/>
        <v>35948</v>
      </c>
      <c r="L53" s="89">
        <f t="shared" si="21"/>
        <v>0</v>
      </c>
      <c r="M53" s="89">
        <f t="shared" si="21"/>
        <v>0</v>
      </c>
      <c r="N53" s="89">
        <f t="shared" si="21"/>
        <v>5727922</v>
      </c>
      <c r="O53" s="89">
        <f t="shared" si="21"/>
        <v>0</v>
      </c>
      <c r="P53" s="89">
        <f t="shared" si="21"/>
        <v>0</v>
      </c>
      <c r="Q53" s="89">
        <f t="shared" si="21"/>
        <v>15214909</v>
      </c>
      <c r="R53" s="89">
        <f t="shared" si="21"/>
        <v>0</v>
      </c>
      <c r="S53" s="89">
        <f t="shared" si="21"/>
        <v>0</v>
      </c>
      <c r="T53" s="92">
        <f t="shared" si="17"/>
        <v>20942831</v>
      </c>
      <c r="U53" s="96">
        <f t="shared" si="15"/>
        <v>0.006236781884393645</v>
      </c>
      <c r="V53" s="97">
        <f t="shared" si="5"/>
        <v>0</v>
      </c>
    </row>
    <row r="54" spans="1:22" ht="15.75">
      <c r="A54" s="59" t="s">
        <v>131</v>
      </c>
      <c r="B54" s="109" t="s">
        <v>175</v>
      </c>
      <c r="C54" s="89">
        <f t="shared" si="9"/>
        <v>3075</v>
      </c>
      <c r="D54" s="137"/>
      <c r="E54" s="138">
        <v>3075</v>
      </c>
      <c r="F54" s="138"/>
      <c r="G54" s="138"/>
      <c r="H54" s="89">
        <f t="shared" si="12"/>
        <v>3075</v>
      </c>
      <c r="I54" s="89">
        <f t="shared" si="13"/>
        <v>3075</v>
      </c>
      <c r="J54" s="89">
        <f t="shared" si="14"/>
        <v>3075</v>
      </c>
      <c r="K54" s="138">
        <v>3075</v>
      </c>
      <c r="L54" s="138"/>
      <c r="M54" s="138"/>
      <c r="N54" s="138"/>
      <c r="O54" s="138"/>
      <c r="P54" s="138"/>
      <c r="Q54" s="138"/>
      <c r="R54" s="138"/>
      <c r="S54" s="138"/>
      <c r="T54" s="91">
        <v>0</v>
      </c>
      <c r="U54" s="79">
        <f t="shared" si="15"/>
        <v>1</v>
      </c>
      <c r="V54" s="71">
        <f aca="true" t="shared" si="22" ref="V54:V69">C54-F54-G54-H54</f>
        <v>0</v>
      </c>
    </row>
    <row r="55" spans="1:22" ht="15.75">
      <c r="A55" s="59" t="s">
        <v>132</v>
      </c>
      <c r="B55" s="109" t="s">
        <v>176</v>
      </c>
      <c r="C55" s="89">
        <f t="shared" si="9"/>
        <v>18274043</v>
      </c>
      <c r="D55" s="142">
        <v>18246063</v>
      </c>
      <c r="E55" s="142">
        <v>27980</v>
      </c>
      <c r="F55" s="142">
        <v>0</v>
      </c>
      <c r="G55" s="142"/>
      <c r="H55" s="89">
        <f t="shared" si="12"/>
        <v>18274043</v>
      </c>
      <c r="I55" s="89">
        <f t="shared" si="13"/>
        <v>4184226</v>
      </c>
      <c r="J55" s="89">
        <f t="shared" si="14"/>
        <v>13300</v>
      </c>
      <c r="K55" s="142">
        <v>13300</v>
      </c>
      <c r="L55" s="142">
        <v>0</v>
      </c>
      <c r="M55" s="142"/>
      <c r="N55" s="142">
        <v>4170926</v>
      </c>
      <c r="O55" s="142"/>
      <c r="P55" s="142"/>
      <c r="Q55" s="142">
        <v>14089817</v>
      </c>
      <c r="R55" s="142"/>
      <c r="S55" s="142"/>
      <c r="T55" s="91">
        <v>18040310</v>
      </c>
      <c r="U55" s="79">
        <f t="shared" si="15"/>
        <v>0.003178604597361615</v>
      </c>
      <c r="V55" s="71">
        <f t="shared" si="22"/>
        <v>0</v>
      </c>
    </row>
    <row r="56" spans="1:22" ht="15.75">
      <c r="A56" s="59" t="s">
        <v>178</v>
      </c>
      <c r="B56" s="109" t="s">
        <v>211</v>
      </c>
      <c r="C56" s="89">
        <f t="shared" si="9"/>
        <v>1575988</v>
      </c>
      <c r="D56" s="142">
        <v>1542888</v>
      </c>
      <c r="E56" s="142">
        <v>33100</v>
      </c>
      <c r="F56" s="142">
        <v>0</v>
      </c>
      <c r="G56" s="142"/>
      <c r="H56" s="89">
        <f t="shared" si="12"/>
        <v>1575988</v>
      </c>
      <c r="I56" s="89">
        <f t="shared" si="13"/>
        <v>882294</v>
      </c>
      <c r="J56" s="89">
        <f t="shared" si="14"/>
        <v>8383</v>
      </c>
      <c r="K56" s="142">
        <v>8383</v>
      </c>
      <c r="L56" s="142">
        <v>0</v>
      </c>
      <c r="M56" s="142"/>
      <c r="N56" s="142">
        <v>873911</v>
      </c>
      <c r="O56" s="142"/>
      <c r="P56" s="142"/>
      <c r="Q56" s="142">
        <v>693694</v>
      </c>
      <c r="R56" s="142"/>
      <c r="S56" s="142"/>
      <c r="T56" s="91">
        <v>1298834</v>
      </c>
      <c r="U56" s="79">
        <f t="shared" si="15"/>
        <v>0.009501368024717384</v>
      </c>
      <c r="V56" s="71">
        <f t="shared" si="22"/>
        <v>0</v>
      </c>
    </row>
    <row r="57" spans="1:22" ht="15.75">
      <c r="A57" s="59" t="s">
        <v>198</v>
      </c>
      <c r="B57" s="109" t="s">
        <v>199</v>
      </c>
      <c r="C57" s="89">
        <f>SUM(D57:E57)</f>
        <v>1125673</v>
      </c>
      <c r="D57" s="142">
        <v>1068543</v>
      </c>
      <c r="E57" s="142">
        <v>57130</v>
      </c>
      <c r="F57" s="142">
        <v>0</v>
      </c>
      <c r="G57" s="142">
        <v>0</v>
      </c>
      <c r="H57" s="89">
        <f>I57+Q57+R57+S57</f>
        <v>1125673</v>
      </c>
      <c r="I57" s="89">
        <f>J57+N57+O57+P57</f>
        <v>694275</v>
      </c>
      <c r="J57" s="89">
        <f>SUM(K57:M57)</f>
        <v>11190</v>
      </c>
      <c r="K57" s="142">
        <v>11190</v>
      </c>
      <c r="L57" s="142">
        <v>0</v>
      </c>
      <c r="M57" s="142">
        <v>0</v>
      </c>
      <c r="N57" s="142">
        <v>683085</v>
      </c>
      <c r="O57" s="142">
        <v>0</v>
      </c>
      <c r="P57" s="142"/>
      <c r="Q57" s="142">
        <v>431398</v>
      </c>
      <c r="R57" s="142"/>
      <c r="S57" s="142"/>
      <c r="T57" s="91">
        <v>977302</v>
      </c>
      <c r="U57" s="79">
        <f>J57/I57</f>
        <v>0.016117532677973424</v>
      </c>
      <c r="V57" s="71">
        <f>C57-F57-G57-H57</f>
        <v>0</v>
      </c>
    </row>
    <row r="58" spans="1:22" s="80" customFormat="1" ht="24" customHeight="1">
      <c r="A58" s="93" t="s">
        <v>23</v>
      </c>
      <c r="B58" s="94" t="s">
        <v>168</v>
      </c>
      <c r="C58" s="89">
        <f aca="true" t="shared" si="23" ref="C58:C69">SUM(D58:E58)</f>
        <v>10130961</v>
      </c>
      <c r="D58" s="95">
        <f>SUM(D59:D62)</f>
        <v>7788891</v>
      </c>
      <c r="E58" s="95">
        <f>SUM(E59:E62)</f>
        <v>2342070</v>
      </c>
      <c r="F58" s="95">
        <f>SUM(F59:F62)</f>
        <v>0</v>
      </c>
      <c r="G58" s="95">
        <f>SUM(G59:G62)</f>
        <v>0</v>
      </c>
      <c r="H58" s="89">
        <f t="shared" si="12"/>
        <v>10130961</v>
      </c>
      <c r="I58" s="89">
        <f t="shared" si="13"/>
        <v>6340092</v>
      </c>
      <c r="J58" s="89">
        <f t="shared" si="14"/>
        <v>168222</v>
      </c>
      <c r="K58" s="95">
        <f aca="true" t="shared" si="24" ref="K58:S58">SUM(K59:K62)</f>
        <v>168222</v>
      </c>
      <c r="L58" s="95">
        <f t="shared" si="24"/>
        <v>0</v>
      </c>
      <c r="M58" s="95">
        <f t="shared" si="24"/>
        <v>0</v>
      </c>
      <c r="N58" s="95">
        <f t="shared" si="24"/>
        <v>6171870</v>
      </c>
      <c r="O58" s="95">
        <f t="shared" si="24"/>
        <v>0</v>
      </c>
      <c r="P58" s="95">
        <f t="shared" si="24"/>
        <v>0</v>
      </c>
      <c r="Q58" s="95">
        <f t="shared" si="24"/>
        <v>3790869</v>
      </c>
      <c r="R58" s="95">
        <f t="shared" si="24"/>
        <v>0</v>
      </c>
      <c r="S58" s="95">
        <f t="shared" si="24"/>
        <v>0</v>
      </c>
      <c r="T58" s="92">
        <f t="shared" si="17"/>
        <v>9962739</v>
      </c>
      <c r="U58" s="96">
        <f t="shared" si="15"/>
        <v>0.0265330534635775</v>
      </c>
      <c r="V58" s="97">
        <f t="shared" si="22"/>
        <v>0</v>
      </c>
    </row>
    <row r="59" spans="1:22" ht="15.75">
      <c r="A59" s="59" t="s">
        <v>133</v>
      </c>
      <c r="B59" s="109" t="s">
        <v>179</v>
      </c>
      <c r="C59" s="89">
        <f t="shared" si="23"/>
        <v>1249082</v>
      </c>
      <c r="D59" s="142">
        <v>917280</v>
      </c>
      <c r="E59" s="142">
        <v>331802</v>
      </c>
      <c r="F59" s="142">
        <v>0</v>
      </c>
      <c r="G59" s="142">
        <v>0</v>
      </c>
      <c r="H59" s="89">
        <f t="shared" si="12"/>
        <v>1249082</v>
      </c>
      <c r="I59" s="89">
        <f t="shared" si="13"/>
        <v>331803</v>
      </c>
      <c r="J59" s="89">
        <f t="shared" si="14"/>
        <v>41650</v>
      </c>
      <c r="K59" s="142">
        <v>41650</v>
      </c>
      <c r="L59" s="142">
        <v>0</v>
      </c>
      <c r="M59" s="142">
        <v>0</v>
      </c>
      <c r="N59" s="142">
        <v>290153</v>
      </c>
      <c r="O59" s="142"/>
      <c r="P59" s="142">
        <v>0</v>
      </c>
      <c r="Q59" s="142">
        <v>917279</v>
      </c>
      <c r="R59" s="142"/>
      <c r="S59" s="142"/>
      <c r="T59" s="91">
        <f t="shared" si="17"/>
        <v>1207432</v>
      </c>
      <c r="U59" s="79">
        <f t="shared" si="15"/>
        <v>0.12552629120291256</v>
      </c>
      <c r="V59" s="71">
        <f t="shared" si="22"/>
        <v>0</v>
      </c>
    </row>
    <row r="60" spans="1:22" ht="15.75">
      <c r="A60" s="59" t="s">
        <v>134</v>
      </c>
      <c r="B60" s="109" t="s">
        <v>180</v>
      </c>
      <c r="C60" s="89">
        <f t="shared" si="23"/>
        <v>4848929</v>
      </c>
      <c r="D60" s="142">
        <v>4558839</v>
      </c>
      <c r="E60" s="142">
        <v>290090</v>
      </c>
      <c r="F60" s="142">
        <v>0</v>
      </c>
      <c r="G60" s="142">
        <v>0</v>
      </c>
      <c r="H60" s="89">
        <f t="shared" si="12"/>
        <v>4848929</v>
      </c>
      <c r="I60" s="89">
        <f t="shared" si="13"/>
        <v>3142924</v>
      </c>
      <c r="J60" s="89">
        <f t="shared" si="14"/>
        <v>24276</v>
      </c>
      <c r="K60" s="142">
        <v>24276</v>
      </c>
      <c r="L60" s="142">
        <v>0</v>
      </c>
      <c r="M60" s="142">
        <v>0</v>
      </c>
      <c r="N60" s="142">
        <v>3118648</v>
      </c>
      <c r="O60" s="142">
        <v>0</v>
      </c>
      <c r="P60" s="142">
        <v>0</v>
      </c>
      <c r="Q60" s="142">
        <v>1706005</v>
      </c>
      <c r="R60" s="142"/>
      <c r="S60" s="142"/>
      <c r="T60" s="91">
        <f t="shared" si="17"/>
        <v>4824653</v>
      </c>
      <c r="U60" s="79">
        <f t="shared" si="15"/>
        <v>0.007724017507263936</v>
      </c>
      <c r="V60" s="71">
        <f t="shared" si="22"/>
        <v>0</v>
      </c>
    </row>
    <row r="61" spans="1:22" ht="15.75">
      <c r="A61" s="59" t="s">
        <v>183</v>
      </c>
      <c r="B61" s="109" t="s">
        <v>181</v>
      </c>
      <c r="C61" s="89">
        <f t="shared" si="23"/>
        <v>1844324</v>
      </c>
      <c r="D61" s="142">
        <v>1624092</v>
      </c>
      <c r="E61" s="142">
        <v>220232</v>
      </c>
      <c r="F61" s="142">
        <v>0</v>
      </c>
      <c r="G61" s="142">
        <v>0</v>
      </c>
      <c r="H61" s="89">
        <f t="shared" si="12"/>
        <v>1844324</v>
      </c>
      <c r="I61" s="89">
        <f t="shared" si="13"/>
        <v>1008584</v>
      </c>
      <c r="J61" s="89">
        <f t="shared" si="14"/>
        <v>56850</v>
      </c>
      <c r="K61" s="142">
        <v>56850</v>
      </c>
      <c r="L61" s="142">
        <v>0</v>
      </c>
      <c r="M61" s="142">
        <v>0</v>
      </c>
      <c r="N61" s="142">
        <v>951734</v>
      </c>
      <c r="O61" s="142">
        <v>0</v>
      </c>
      <c r="P61" s="142">
        <v>0</v>
      </c>
      <c r="Q61" s="142">
        <v>835740</v>
      </c>
      <c r="R61" s="142"/>
      <c r="S61" s="142"/>
      <c r="T61" s="91">
        <f t="shared" si="17"/>
        <v>1787474</v>
      </c>
      <c r="U61" s="79">
        <f t="shared" si="15"/>
        <v>0.05636615294313612</v>
      </c>
      <c r="V61" s="71">
        <f t="shared" si="22"/>
        <v>0</v>
      </c>
    </row>
    <row r="62" spans="1:22" ht="15.75">
      <c r="A62" s="59" t="s">
        <v>184</v>
      </c>
      <c r="B62" s="109" t="s">
        <v>182</v>
      </c>
      <c r="C62" s="89">
        <f t="shared" si="23"/>
        <v>2188626</v>
      </c>
      <c r="D62" s="142">
        <v>688680</v>
      </c>
      <c r="E62" s="142">
        <v>1499946</v>
      </c>
      <c r="F62" s="142">
        <v>0</v>
      </c>
      <c r="G62" s="142">
        <v>0</v>
      </c>
      <c r="H62" s="89">
        <f t="shared" si="12"/>
        <v>2188626</v>
      </c>
      <c r="I62" s="89">
        <f t="shared" si="13"/>
        <v>1856781</v>
      </c>
      <c r="J62" s="89">
        <f t="shared" si="14"/>
        <v>45446</v>
      </c>
      <c r="K62" s="142">
        <v>45446</v>
      </c>
      <c r="L62" s="142">
        <v>0</v>
      </c>
      <c r="M62" s="142">
        <v>0</v>
      </c>
      <c r="N62" s="142">
        <v>1811335</v>
      </c>
      <c r="O62" s="142">
        <v>0</v>
      </c>
      <c r="P62" s="142">
        <v>0</v>
      </c>
      <c r="Q62" s="142">
        <v>331845</v>
      </c>
      <c r="R62" s="142"/>
      <c r="S62" s="142"/>
      <c r="T62" s="91">
        <f t="shared" si="17"/>
        <v>2143180</v>
      </c>
      <c r="U62" s="79">
        <f t="shared" si="15"/>
        <v>0.024475692071385908</v>
      </c>
      <c r="V62" s="71">
        <f t="shared" si="22"/>
        <v>0</v>
      </c>
    </row>
    <row r="63" spans="1:22" s="80" customFormat="1" ht="23.25" customHeight="1">
      <c r="A63" s="93" t="s">
        <v>24</v>
      </c>
      <c r="B63" s="94" t="s">
        <v>164</v>
      </c>
      <c r="C63" s="89">
        <f>SUM(C64:C65)</f>
        <v>223705</v>
      </c>
      <c r="D63" s="89">
        <f aca="true" t="shared" si="25" ref="D63:S63">SUM(D64:D65)</f>
        <v>217775</v>
      </c>
      <c r="E63" s="89">
        <f t="shared" si="25"/>
        <v>5930</v>
      </c>
      <c r="F63" s="89">
        <f t="shared" si="25"/>
        <v>0</v>
      </c>
      <c r="G63" s="89">
        <f t="shared" si="25"/>
        <v>0</v>
      </c>
      <c r="H63" s="89">
        <f t="shared" si="25"/>
        <v>223705</v>
      </c>
      <c r="I63" s="89">
        <f t="shared" si="25"/>
        <v>116430</v>
      </c>
      <c r="J63" s="89">
        <f t="shared" si="25"/>
        <v>9780</v>
      </c>
      <c r="K63" s="89">
        <f t="shared" si="25"/>
        <v>9780</v>
      </c>
      <c r="L63" s="89">
        <f t="shared" si="25"/>
        <v>0</v>
      </c>
      <c r="M63" s="89">
        <f t="shared" si="25"/>
        <v>0</v>
      </c>
      <c r="N63" s="89">
        <f t="shared" si="25"/>
        <v>106650</v>
      </c>
      <c r="O63" s="89">
        <f t="shared" si="25"/>
        <v>0</v>
      </c>
      <c r="P63" s="89">
        <f t="shared" si="25"/>
        <v>0</v>
      </c>
      <c r="Q63" s="89">
        <f t="shared" si="25"/>
        <v>107275</v>
      </c>
      <c r="R63" s="89">
        <f t="shared" si="25"/>
        <v>0</v>
      </c>
      <c r="S63" s="89">
        <f t="shared" si="25"/>
        <v>0</v>
      </c>
      <c r="T63" s="92">
        <f t="shared" si="17"/>
        <v>213925</v>
      </c>
      <c r="U63" s="96">
        <f t="shared" si="15"/>
        <v>0.08399896933779953</v>
      </c>
      <c r="V63" s="97">
        <f t="shared" si="22"/>
        <v>0</v>
      </c>
    </row>
    <row r="64" spans="1:22" ht="15.75">
      <c r="A64" s="59" t="s">
        <v>135</v>
      </c>
      <c r="B64" s="108" t="s">
        <v>173</v>
      </c>
      <c r="C64" s="89">
        <f t="shared" si="23"/>
        <v>53805</v>
      </c>
      <c r="D64" s="138">
        <v>49375</v>
      </c>
      <c r="E64" s="138">
        <v>4430</v>
      </c>
      <c r="F64" s="138"/>
      <c r="G64" s="138"/>
      <c r="H64" s="89">
        <f t="shared" si="12"/>
        <v>53805</v>
      </c>
      <c r="I64" s="89">
        <f t="shared" si="13"/>
        <v>27230</v>
      </c>
      <c r="J64" s="89">
        <f t="shared" si="14"/>
        <v>6280</v>
      </c>
      <c r="K64" s="138">
        <v>6280</v>
      </c>
      <c r="L64" s="138"/>
      <c r="M64" s="138"/>
      <c r="N64" s="138">
        <v>20950</v>
      </c>
      <c r="O64" s="138"/>
      <c r="P64" s="138"/>
      <c r="Q64" s="138">
        <v>26575</v>
      </c>
      <c r="R64" s="138"/>
      <c r="S64" s="138"/>
      <c r="T64" s="91">
        <f t="shared" si="17"/>
        <v>47525</v>
      </c>
      <c r="U64" s="79">
        <f t="shared" si="15"/>
        <v>0.23062798384135144</v>
      </c>
      <c r="V64" s="71">
        <f t="shared" si="22"/>
        <v>0</v>
      </c>
    </row>
    <row r="65" spans="1:22" ht="15.75">
      <c r="A65" s="59" t="s">
        <v>136</v>
      </c>
      <c r="B65" s="108" t="s">
        <v>171</v>
      </c>
      <c r="C65" s="89">
        <f t="shared" si="23"/>
        <v>169900</v>
      </c>
      <c r="D65" s="138">
        <v>168400</v>
      </c>
      <c r="E65" s="138">
        <v>1500</v>
      </c>
      <c r="F65" s="138"/>
      <c r="G65" s="138"/>
      <c r="H65" s="89">
        <f t="shared" si="12"/>
        <v>169900</v>
      </c>
      <c r="I65" s="89">
        <f t="shared" si="13"/>
        <v>89200</v>
      </c>
      <c r="J65" s="89">
        <f t="shared" si="14"/>
        <v>3500</v>
      </c>
      <c r="K65" s="138">
        <v>3500</v>
      </c>
      <c r="L65" s="138"/>
      <c r="M65" s="138"/>
      <c r="N65" s="138">
        <v>85700</v>
      </c>
      <c r="O65" s="138"/>
      <c r="P65" s="138"/>
      <c r="Q65" s="138">
        <v>80700</v>
      </c>
      <c r="R65" s="138"/>
      <c r="S65" s="138"/>
      <c r="T65" s="91">
        <f t="shared" si="17"/>
        <v>166400</v>
      </c>
      <c r="U65" s="79">
        <f t="shared" si="15"/>
        <v>0.03923766816143498</v>
      </c>
      <c r="V65" s="71">
        <f t="shared" si="22"/>
        <v>0</v>
      </c>
    </row>
    <row r="66" spans="1:22" s="80" customFormat="1" ht="24" customHeight="1">
      <c r="A66" s="93" t="s">
        <v>25</v>
      </c>
      <c r="B66" s="94" t="s">
        <v>165</v>
      </c>
      <c r="C66" s="89">
        <f>SUM(C67:C69)</f>
        <v>751712</v>
      </c>
      <c r="D66" s="89">
        <f aca="true" t="shared" si="26" ref="D66:S66">SUM(D67:D69)</f>
        <v>730943</v>
      </c>
      <c r="E66" s="89">
        <f t="shared" si="26"/>
        <v>20769</v>
      </c>
      <c r="F66" s="89">
        <f t="shared" si="26"/>
        <v>700</v>
      </c>
      <c r="G66" s="89">
        <f t="shared" si="26"/>
        <v>0</v>
      </c>
      <c r="H66" s="89">
        <f t="shared" si="26"/>
        <v>751012</v>
      </c>
      <c r="I66" s="89">
        <f t="shared" si="26"/>
        <v>33929</v>
      </c>
      <c r="J66" s="89">
        <f t="shared" si="26"/>
        <v>17570</v>
      </c>
      <c r="K66" s="89">
        <f t="shared" si="26"/>
        <v>17570</v>
      </c>
      <c r="L66" s="89">
        <f t="shared" si="26"/>
        <v>0</v>
      </c>
      <c r="M66" s="89">
        <f t="shared" si="26"/>
        <v>0</v>
      </c>
      <c r="N66" s="89">
        <f t="shared" si="26"/>
        <v>16359</v>
      </c>
      <c r="O66" s="89">
        <f t="shared" si="26"/>
        <v>0</v>
      </c>
      <c r="P66" s="89">
        <f t="shared" si="26"/>
        <v>0</v>
      </c>
      <c r="Q66" s="89">
        <f t="shared" si="26"/>
        <v>717083</v>
      </c>
      <c r="R66" s="89">
        <f t="shared" si="26"/>
        <v>0</v>
      </c>
      <c r="S66" s="89">
        <f t="shared" si="26"/>
        <v>0</v>
      </c>
      <c r="T66" s="92">
        <f t="shared" si="17"/>
        <v>733442</v>
      </c>
      <c r="U66" s="96">
        <f t="shared" si="15"/>
        <v>0.5178460903651744</v>
      </c>
      <c r="V66" s="97">
        <f t="shared" si="22"/>
        <v>0</v>
      </c>
    </row>
    <row r="67" spans="1:22" ht="15.75">
      <c r="A67" s="110" t="s">
        <v>137</v>
      </c>
      <c r="B67" s="111" t="s">
        <v>170</v>
      </c>
      <c r="C67" s="89">
        <f t="shared" si="23"/>
        <v>92640</v>
      </c>
      <c r="D67" s="115">
        <v>92640</v>
      </c>
      <c r="E67" s="115">
        <v>0</v>
      </c>
      <c r="F67" s="115">
        <v>700</v>
      </c>
      <c r="G67" s="115"/>
      <c r="H67" s="89">
        <f t="shared" si="12"/>
        <v>91940</v>
      </c>
      <c r="I67" s="89">
        <f t="shared" si="13"/>
        <v>8590</v>
      </c>
      <c r="J67" s="89">
        <f t="shared" si="14"/>
        <v>0</v>
      </c>
      <c r="K67" s="115"/>
      <c r="L67" s="115"/>
      <c r="M67" s="115"/>
      <c r="N67" s="115">
        <v>8590</v>
      </c>
      <c r="O67" s="115"/>
      <c r="P67" s="115"/>
      <c r="Q67" s="115">
        <v>83350</v>
      </c>
      <c r="R67" s="115"/>
      <c r="S67" s="115"/>
      <c r="T67" s="91">
        <f t="shared" si="17"/>
        <v>91940</v>
      </c>
      <c r="U67" s="79">
        <f t="shared" si="15"/>
        <v>0</v>
      </c>
      <c r="V67" s="71">
        <f t="shared" si="22"/>
        <v>0</v>
      </c>
    </row>
    <row r="68" spans="1:22" ht="15.75">
      <c r="A68" s="110" t="s">
        <v>138</v>
      </c>
      <c r="B68" s="111" t="s">
        <v>143</v>
      </c>
      <c r="C68" s="89">
        <f t="shared" si="23"/>
        <v>415438</v>
      </c>
      <c r="D68" s="115">
        <v>415438</v>
      </c>
      <c r="E68" s="115">
        <v>0</v>
      </c>
      <c r="F68" s="115"/>
      <c r="G68" s="115"/>
      <c r="H68" s="89">
        <f t="shared" si="12"/>
        <v>415438</v>
      </c>
      <c r="I68" s="89">
        <f t="shared" si="13"/>
        <v>4225</v>
      </c>
      <c r="J68" s="89">
        <f t="shared" si="14"/>
        <v>200</v>
      </c>
      <c r="K68" s="115">
        <v>200</v>
      </c>
      <c r="L68" s="115"/>
      <c r="M68" s="115"/>
      <c r="N68" s="115">
        <v>4025</v>
      </c>
      <c r="O68" s="115"/>
      <c r="P68" s="115"/>
      <c r="Q68" s="115">
        <v>411213</v>
      </c>
      <c r="R68" s="115"/>
      <c r="S68" s="115"/>
      <c r="T68" s="91">
        <f t="shared" si="17"/>
        <v>415238</v>
      </c>
      <c r="U68" s="79">
        <f t="shared" si="15"/>
        <v>0.047337278106508875</v>
      </c>
      <c r="V68" s="71">
        <f t="shared" si="22"/>
        <v>0</v>
      </c>
    </row>
    <row r="69" spans="1:22" ht="15.75">
      <c r="A69" s="110" t="s">
        <v>213</v>
      </c>
      <c r="B69" s="111" t="s">
        <v>212</v>
      </c>
      <c r="C69" s="89">
        <f t="shared" si="23"/>
        <v>243634</v>
      </c>
      <c r="D69" s="115">
        <v>222865</v>
      </c>
      <c r="E69" s="115">
        <v>20769</v>
      </c>
      <c r="F69" s="115"/>
      <c r="G69" s="115"/>
      <c r="H69" s="89">
        <f t="shared" si="12"/>
        <v>243634</v>
      </c>
      <c r="I69" s="89">
        <f t="shared" si="13"/>
        <v>21114</v>
      </c>
      <c r="J69" s="89">
        <f t="shared" si="14"/>
        <v>17370</v>
      </c>
      <c r="K69" s="115">
        <v>17370</v>
      </c>
      <c r="L69" s="115"/>
      <c r="M69" s="115"/>
      <c r="N69" s="115">
        <v>3744</v>
      </c>
      <c r="O69" s="115"/>
      <c r="P69" s="115"/>
      <c r="Q69" s="115">
        <v>222520</v>
      </c>
      <c r="R69" s="115"/>
      <c r="S69" s="115"/>
      <c r="T69" s="91">
        <f t="shared" si="17"/>
        <v>226264</v>
      </c>
      <c r="U69" s="79">
        <f t="shared" si="15"/>
        <v>0.8226768968456948</v>
      </c>
      <c r="V69" s="71">
        <f t="shared" si="22"/>
        <v>0</v>
      </c>
    </row>
    <row r="70" spans="1:21" ht="30" customHeight="1">
      <c r="A70" s="182" t="s">
        <v>215</v>
      </c>
      <c r="B70" s="182"/>
      <c r="C70" s="182"/>
      <c r="D70" s="182"/>
      <c r="E70" s="182"/>
      <c r="F70" s="182"/>
      <c r="G70" s="182"/>
      <c r="H70" s="182"/>
      <c r="I70" s="4"/>
      <c r="J70" s="4"/>
      <c r="K70" s="4"/>
      <c r="L70" s="4"/>
      <c r="M70" s="4"/>
      <c r="N70" s="184" t="s">
        <v>217</v>
      </c>
      <c r="O70" s="184"/>
      <c r="P70" s="184"/>
      <c r="Q70" s="184"/>
      <c r="R70" s="184"/>
      <c r="S70" s="184"/>
      <c r="T70" s="184"/>
      <c r="U70" s="185"/>
    </row>
    <row r="71" spans="1:21" ht="33" customHeight="1">
      <c r="A71" s="183"/>
      <c r="B71" s="183"/>
      <c r="C71" s="183"/>
      <c r="D71" s="183"/>
      <c r="E71" s="183"/>
      <c r="F71" s="183"/>
      <c r="G71" s="183"/>
      <c r="H71" s="183"/>
      <c r="I71" s="9"/>
      <c r="J71" s="9"/>
      <c r="K71" s="9"/>
      <c r="L71" s="9"/>
      <c r="N71" s="185"/>
      <c r="O71" s="185"/>
      <c r="P71" s="185"/>
      <c r="Q71" s="185"/>
      <c r="R71" s="185"/>
      <c r="S71" s="185"/>
      <c r="T71" s="185"/>
      <c r="U71" s="185"/>
    </row>
    <row r="72" spans="1:21" ht="81" customHeight="1">
      <c r="A72" s="241" t="s">
        <v>191</v>
      </c>
      <c r="B72" s="241"/>
      <c r="C72" s="241"/>
      <c r="D72" s="241"/>
      <c r="E72" s="241"/>
      <c r="F72" s="241"/>
      <c r="G72" s="241"/>
      <c r="H72" s="241"/>
      <c r="I72" s="9"/>
      <c r="J72" s="9"/>
      <c r="K72" s="9"/>
      <c r="L72" s="9"/>
      <c r="N72" s="241" t="s">
        <v>192</v>
      </c>
      <c r="O72" s="241"/>
      <c r="P72" s="241"/>
      <c r="Q72" s="241"/>
      <c r="R72" s="241"/>
      <c r="S72" s="241"/>
      <c r="T72" s="241"/>
      <c r="U72" s="241"/>
    </row>
  </sheetData>
  <sheetProtection/>
  <mergeCells count="32">
    <mergeCell ref="A72:H72"/>
    <mergeCell ref="N72:U72"/>
    <mergeCell ref="H3:H7"/>
    <mergeCell ref="Q4:Q7"/>
    <mergeCell ref="R4:R7"/>
    <mergeCell ref="S4:S7"/>
    <mergeCell ref="A3:A7"/>
    <mergeCell ref="D3:E3"/>
    <mergeCell ref="F3:F7"/>
    <mergeCell ref="G3:G7"/>
    <mergeCell ref="P1:U1"/>
    <mergeCell ref="C3:C7"/>
    <mergeCell ref="J5:J7"/>
    <mergeCell ref="K5:M6"/>
    <mergeCell ref="J4:P4"/>
    <mergeCell ref="T3:T7"/>
    <mergeCell ref="A1:C1"/>
    <mergeCell ref="P2:U2"/>
    <mergeCell ref="D1:O1"/>
    <mergeCell ref="E4:E7"/>
    <mergeCell ref="I3:S3"/>
    <mergeCell ref="N5:N7"/>
    <mergeCell ref="I4:I7"/>
    <mergeCell ref="B3:B7"/>
    <mergeCell ref="U3:U7"/>
    <mergeCell ref="D4:D7"/>
    <mergeCell ref="A9:B9"/>
    <mergeCell ref="O5:O7"/>
    <mergeCell ref="A70:H71"/>
    <mergeCell ref="N70:U71"/>
    <mergeCell ref="A8:B8"/>
    <mergeCell ref="P5:P7"/>
  </mergeCells>
  <printOptions/>
  <pageMargins left="0.24" right="0.16" top="0.2" bottom="0.2" header="0.2" footer="0.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7" t="s">
        <v>118</v>
      </c>
      <c r="B1" s="227"/>
      <c r="C1" s="227"/>
      <c r="D1" s="227"/>
      <c r="E1" s="227"/>
      <c r="F1" s="230" t="s">
        <v>92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114</v>
      </c>
      <c r="R1" s="228"/>
      <c r="S1" s="228"/>
      <c r="T1" s="228"/>
      <c r="U1" s="228"/>
      <c r="V1" s="228"/>
      <c r="W1" s="60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1">
        <f>COUNTA(E11:V11)</f>
        <v>0</v>
      </c>
      <c r="O2" s="46">
        <f>M2+N2</f>
        <v>252</v>
      </c>
      <c r="P2" s="46"/>
      <c r="Q2" s="61"/>
      <c r="R2" s="266" t="s">
        <v>90</v>
      </c>
      <c r="S2" s="266"/>
      <c r="T2" s="266"/>
      <c r="U2" s="266"/>
      <c r="V2" s="266"/>
    </row>
    <row r="3" spans="1:22" s="49" customFormat="1" ht="15.75" customHeight="1">
      <c r="A3" s="220" t="s">
        <v>19</v>
      </c>
      <c r="B3" s="220"/>
      <c r="C3" s="207" t="s">
        <v>119</v>
      </c>
      <c r="D3" s="212" t="s">
        <v>100</v>
      </c>
      <c r="E3" s="210" t="s">
        <v>60</v>
      </c>
      <c r="F3" s="211"/>
      <c r="G3" s="263" t="s">
        <v>34</v>
      </c>
      <c r="H3" s="214" t="s">
        <v>65</v>
      </c>
      <c r="I3" s="267" t="s">
        <v>35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17" t="s">
        <v>77</v>
      </c>
      <c r="V3" s="212" t="s">
        <v>82</v>
      </c>
    </row>
    <row r="4" spans="1:22" s="48" customFormat="1" ht="15.75" customHeight="1">
      <c r="A4" s="220"/>
      <c r="B4" s="220"/>
      <c r="C4" s="208"/>
      <c r="D4" s="212"/>
      <c r="E4" s="222" t="s">
        <v>102</v>
      </c>
      <c r="F4" s="222" t="s">
        <v>59</v>
      </c>
      <c r="G4" s="264"/>
      <c r="H4" s="214"/>
      <c r="I4" s="214" t="s">
        <v>35</v>
      </c>
      <c r="J4" s="212" t="s">
        <v>36</v>
      </c>
      <c r="K4" s="212"/>
      <c r="L4" s="212"/>
      <c r="M4" s="212"/>
      <c r="N4" s="212"/>
      <c r="O4" s="212"/>
      <c r="P4" s="212"/>
      <c r="Q4" s="212"/>
      <c r="R4" s="215" t="s">
        <v>104</v>
      </c>
      <c r="S4" s="215" t="s">
        <v>112</v>
      </c>
      <c r="T4" s="215" t="s">
        <v>64</v>
      </c>
      <c r="U4" s="217"/>
      <c r="V4" s="212"/>
    </row>
    <row r="5" spans="1:22" s="48" customFormat="1" ht="15.75" customHeight="1">
      <c r="A5" s="220"/>
      <c r="B5" s="220"/>
      <c r="C5" s="208"/>
      <c r="D5" s="212"/>
      <c r="E5" s="223"/>
      <c r="F5" s="223"/>
      <c r="G5" s="264"/>
      <c r="H5" s="214"/>
      <c r="I5" s="214"/>
      <c r="J5" s="214" t="s">
        <v>58</v>
      </c>
      <c r="K5" s="212" t="s">
        <v>60</v>
      </c>
      <c r="L5" s="212"/>
      <c r="M5" s="212"/>
      <c r="N5" s="212"/>
      <c r="O5" s="212"/>
      <c r="P5" s="212"/>
      <c r="Q5" s="212"/>
      <c r="R5" s="219"/>
      <c r="S5" s="219"/>
      <c r="T5" s="219"/>
      <c r="U5" s="217"/>
      <c r="V5" s="212"/>
    </row>
    <row r="6" spans="1:22" s="48" customFormat="1" ht="15.75" customHeight="1">
      <c r="A6" s="220"/>
      <c r="B6" s="220"/>
      <c r="C6" s="208"/>
      <c r="D6" s="212"/>
      <c r="E6" s="223"/>
      <c r="F6" s="223"/>
      <c r="G6" s="264"/>
      <c r="H6" s="214"/>
      <c r="I6" s="214"/>
      <c r="J6" s="214"/>
      <c r="K6" s="214" t="s">
        <v>72</v>
      </c>
      <c r="L6" s="212" t="s">
        <v>60</v>
      </c>
      <c r="M6" s="212"/>
      <c r="N6" s="212"/>
      <c r="O6" s="214" t="s">
        <v>40</v>
      </c>
      <c r="P6" s="215" t="s">
        <v>111</v>
      </c>
      <c r="Q6" s="214" t="s">
        <v>43</v>
      </c>
      <c r="R6" s="219"/>
      <c r="S6" s="219"/>
      <c r="T6" s="219"/>
      <c r="U6" s="217"/>
      <c r="V6" s="212"/>
    </row>
    <row r="7" spans="1:22" ht="51" customHeight="1">
      <c r="A7" s="220"/>
      <c r="B7" s="220"/>
      <c r="C7" s="209"/>
      <c r="D7" s="212"/>
      <c r="E7" s="224"/>
      <c r="F7" s="224"/>
      <c r="G7" s="265"/>
      <c r="H7" s="214"/>
      <c r="I7" s="214"/>
      <c r="J7" s="214"/>
      <c r="K7" s="214"/>
      <c r="L7" s="40" t="s">
        <v>37</v>
      </c>
      <c r="M7" s="40" t="s">
        <v>38</v>
      </c>
      <c r="N7" s="40" t="s">
        <v>120</v>
      </c>
      <c r="O7" s="214"/>
      <c r="P7" s="216"/>
      <c r="Q7" s="214"/>
      <c r="R7" s="216"/>
      <c r="S7" s="216"/>
      <c r="T7" s="216"/>
      <c r="U7" s="217"/>
      <c r="V7" s="212"/>
    </row>
    <row r="8" spans="1:22" ht="15.75">
      <c r="A8" s="262" t="s">
        <v>3</v>
      </c>
      <c r="B8" s="262"/>
      <c r="C8" s="40" t="s">
        <v>12</v>
      </c>
      <c r="D8" s="40" t="s">
        <v>13</v>
      </c>
      <c r="E8" s="40" t="s">
        <v>18</v>
      </c>
      <c r="F8" s="40" t="s">
        <v>20</v>
      </c>
      <c r="G8" s="40" t="s">
        <v>21</v>
      </c>
      <c r="H8" s="40" t="s">
        <v>22</v>
      </c>
      <c r="I8" s="40" t="s">
        <v>23</v>
      </c>
      <c r="J8" s="40" t="s">
        <v>24</v>
      </c>
      <c r="K8" s="40" t="s">
        <v>25</v>
      </c>
      <c r="L8" s="40" t="s">
        <v>27</v>
      </c>
      <c r="M8" s="40" t="s">
        <v>28</v>
      </c>
      <c r="N8" s="40" t="s">
        <v>78</v>
      </c>
      <c r="O8" s="40" t="s">
        <v>75</v>
      </c>
      <c r="P8" s="40" t="s">
        <v>79</v>
      </c>
      <c r="Q8" s="40" t="s">
        <v>80</v>
      </c>
      <c r="R8" s="40" t="s">
        <v>81</v>
      </c>
      <c r="S8" s="40" t="s">
        <v>85</v>
      </c>
      <c r="T8" s="40" t="s">
        <v>97</v>
      </c>
      <c r="U8" s="40" t="s">
        <v>99</v>
      </c>
      <c r="V8" s="40" t="s">
        <v>113</v>
      </c>
    </row>
    <row r="9" spans="1:22" ht="15.75">
      <c r="A9" s="262" t="s">
        <v>10</v>
      </c>
      <c r="B9" s="262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2" t="s">
        <v>0</v>
      </c>
      <c r="B10" s="63" t="s">
        <v>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12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13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2" t="s">
        <v>1</v>
      </c>
      <c r="B14" s="6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2" t="s">
        <v>12</v>
      </c>
      <c r="B15" s="63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14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15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2" t="s">
        <v>13</v>
      </c>
      <c r="B19" s="63" t="s">
        <v>56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16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17</v>
      </c>
      <c r="B21" s="64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18" t="s">
        <v>86</v>
      </c>
      <c r="B23" s="218"/>
      <c r="C23" s="218"/>
      <c r="D23" s="218"/>
      <c r="E23" s="218"/>
      <c r="F23" s="218"/>
      <c r="G23" s="218"/>
      <c r="H23" s="218"/>
      <c r="I23" s="218"/>
      <c r="J23" s="57"/>
      <c r="K23" s="57"/>
      <c r="L23" s="57"/>
      <c r="M23" s="57"/>
      <c r="N23" s="57"/>
      <c r="O23" s="213" t="s">
        <v>94</v>
      </c>
      <c r="P23" s="213"/>
      <c r="Q23" s="213"/>
      <c r="R23" s="213"/>
      <c r="S23" s="213"/>
      <c r="T23" s="213"/>
      <c r="U23" s="213"/>
      <c r="V23" s="213"/>
    </row>
  </sheetData>
  <sheetProtection/>
  <mergeCells count="31">
    <mergeCell ref="V3:V7"/>
    <mergeCell ref="A1:E1"/>
    <mergeCell ref="F1:P1"/>
    <mergeCell ref="I3:T3"/>
    <mergeCell ref="I4:I7"/>
    <mergeCell ref="F4:F7"/>
    <mergeCell ref="Q1:V1"/>
    <mergeCell ref="A23:I23"/>
    <mergeCell ref="O23:V23"/>
    <mergeCell ref="H3:H7"/>
    <mergeCell ref="A3:B7"/>
    <mergeCell ref="G3:G7"/>
    <mergeCell ref="R2:V2"/>
    <mergeCell ref="E4:E7"/>
    <mergeCell ref="T4:T7"/>
    <mergeCell ref="P6:P7"/>
    <mergeCell ref="A9:B9"/>
    <mergeCell ref="K6:K7"/>
    <mergeCell ref="J5:J7"/>
    <mergeCell ref="A8:B8"/>
    <mergeCell ref="O6:O7"/>
    <mergeCell ref="Q6:Q7"/>
    <mergeCell ref="C3:C7"/>
    <mergeCell ref="J4:Q4"/>
    <mergeCell ref="L6:N6"/>
    <mergeCell ref="D3:D7"/>
    <mergeCell ref="S4:S7"/>
    <mergeCell ref="K5:Q5"/>
    <mergeCell ref="E3:F3"/>
    <mergeCell ref="R4:R7"/>
    <mergeCell ref="U3:U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BA COMPUTER</cp:lastModifiedBy>
  <cp:lastPrinted>2020-09-03T02:18:38Z</cp:lastPrinted>
  <dcterms:created xsi:type="dcterms:W3CDTF">2004-03-07T02:36:29Z</dcterms:created>
  <dcterms:modified xsi:type="dcterms:W3CDTF">2020-11-03T03:39:11Z</dcterms:modified>
  <cp:category/>
  <cp:version/>
  <cp:contentType/>
  <cp:contentStatus/>
</cp:coreProperties>
</file>